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Website\Taekwondo\BTC-2.0-Public-Foundation\outputs\btc-entry-review\"/>
    </mc:Choice>
  </mc:AlternateContent>
  <xr:revisionPtr revIDLastSave="0" documentId="13_ncr:1_{D64A4C48-64E2-48D5-9E66-AA1FF645B243}" xr6:coauthVersionLast="47" xr6:coauthVersionMax="47" xr10:uidLastSave="{00000000-0000-0000-0000-000000000000}"/>
  <workbookProtection workbookAlgorithmName="SHA-512" workbookHashValue="UkCdvlqcSQoRIPJTJIlKQBdgwtcagOVFkZXE0UGx+XUG8k29qHnUwVf9V/0jo3VI1/+YMA8obWG3HkUx4pyAhw==" workbookSaltValue="X/LRe63DyBMKEPEbU9MGwQ==" workbookSpinCount="100000" lockStructure="1"/>
  <bookViews>
    <workbookView xWindow="-108" yWindow="-108" windowWidth="23256" windowHeight="12456" activeTab="4" xr2:uid="{00000000-000D-0000-FFFF-FFFF00000000}"/>
  </bookViews>
  <sheets>
    <sheet name="PANDUAN" sheetId="1" r:id="rId1"/>
    <sheet name="ENTRY BY CLASS" sheetId="2" r:id="rId2"/>
    <sheet name="RINGKASAN" sheetId="3" r:id="rId3"/>
    <sheet name="KYORUGI F&amp;P" sheetId="4" r:id="rId4"/>
    <sheet name="KYORUGI PRESTASI" sheetId="5" r:id="rId5"/>
    <sheet name="POOMSAE INDIVIDUAL" sheetId="6" r:id="rId6"/>
    <sheet name="POOMSAE PAIR-BEREGU"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3" i="7" l="1"/>
  <c r="Q93" i="7" s="1"/>
  <c r="A93" i="7"/>
  <c r="H93" i="7" s="1"/>
  <c r="J92" i="7"/>
  <c r="Q92" i="7" s="1"/>
  <c r="A92" i="7"/>
  <c r="H92" i="7" s="1"/>
  <c r="J91" i="7"/>
  <c r="Q91" i="7" s="1"/>
  <c r="A91" i="7"/>
  <c r="H91" i="7" s="1"/>
  <c r="J90" i="7"/>
  <c r="Q90" i="7" s="1"/>
  <c r="A90" i="7"/>
  <c r="H90" i="7" s="1"/>
  <c r="J89" i="7"/>
  <c r="Q89" i="7" s="1"/>
  <c r="A89" i="7"/>
  <c r="H89" i="7" s="1"/>
  <c r="J88" i="7"/>
  <c r="Q88" i="7" s="1"/>
  <c r="A88" i="7"/>
  <c r="H88" i="7" s="1"/>
  <c r="J87" i="7"/>
  <c r="Q87" i="7" s="1"/>
  <c r="A87" i="7"/>
  <c r="H87" i="7" s="1"/>
  <c r="J86" i="7"/>
  <c r="Q86" i="7" s="1"/>
  <c r="A86" i="7"/>
  <c r="H86" i="7" s="1"/>
  <c r="J85" i="7"/>
  <c r="Q85" i="7" s="1"/>
  <c r="A85" i="7"/>
  <c r="H85" i="7" s="1"/>
  <c r="J84" i="7"/>
  <c r="Q84" i="7" s="1"/>
  <c r="A84" i="7"/>
  <c r="H84" i="7" s="1"/>
  <c r="Q82" i="7"/>
  <c r="H82" i="7"/>
  <c r="J79" i="7"/>
  <c r="Q79" i="7" s="1"/>
  <c r="A79" i="7"/>
  <c r="H79" i="7" s="1"/>
  <c r="J78" i="7"/>
  <c r="Q78" i="7" s="1"/>
  <c r="A78" i="7"/>
  <c r="H78" i="7" s="1"/>
  <c r="J77" i="7"/>
  <c r="Q77" i="7" s="1"/>
  <c r="A77" i="7"/>
  <c r="H77" i="7" s="1"/>
  <c r="J76" i="7"/>
  <c r="Q76" i="7" s="1"/>
  <c r="A76" i="7"/>
  <c r="H76" i="7" s="1"/>
  <c r="J75" i="7"/>
  <c r="Q75" i="7" s="1"/>
  <c r="A75" i="7"/>
  <c r="H75" i="7" s="1"/>
  <c r="J74" i="7"/>
  <c r="Q74" i="7" s="1"/>
  <c r="A74" i="7"/>
  <c r="H74" i="7" s="1"/>
  <c r="J73" i="7"/>
  <c r="Q73" i="7" s="1"/>
  <c r="A73" i="7"/>
  <c r="H73" i="7" s="1"/>
  <c r="J72" i="7"/>
  <c r="Q72" i="7" s="1"/>
  <c r="H72" i="7"/>
  <c r="A72" i="7"/>
  <c r="J71" i="7"/>
  <c r="Q71" i="7" s="1"/>
  <c r="A71" i="7"/>
  <c r="H71" i="7" s="1"/>
  <c r="J70" i="7"/>
  <c r="Q70" i="7" s="1"/>
  <c r="A70" i="7"/>
  <c r="H70" i="7" s="1"/>
  <c r="Q68" i="7"/>
  <c r="H68" i="7"/>
  <c r="J65" i="7"/>
  <c r="Q65" i="7" s="1"/>
  <c r="A65" i="7"/>
  <c r="H65" i="7" s="1"/>
  <c r="Q64" i="7"/>
  <c r="J64" i="7"/>
  <c r="A64" i="7"/>
  <c r="H64" i="7" s="1"/>
  <c r="J63" i="7"/>
  <c r="Q63" i="7" s="1"/>
  <c r="A63" i="7"/>
  <c r="H63" i="7" s="1"/>
  <c r="J62" i="7"/>
  <c r="Q62" i="7" s="1"/>
  <c r="A62" i="7"/>
  <c r="H62" i="7" s="1"/>
  <c r="J61" i="7"/>
  <c r="Q61" i="7" s="1"/>
  <c r="A61" i="7"/>
  <c r="H61" i="7" s="1"/>
  <c r="J60" i="7"/>
  <c r="Q60" i="7" s="1"/>
  <c r="A60" i="7"/>
  <c r="H60" i="7" s="1"/>
  <c r="G60" i="3" s="1"/>
  <c r="H60" i="3" s="1"/>
  <c r="J59" i="7"/>
  <c r="Q59" i="7" s="1"/>
  <c r="A59" i="7"/>
  <c r="H59" i="7" s="1"/>
  <c r="J58" i="7"/>
  <c r="Q58" i="7" s="1"/>
  <c r="A58" i="7"/>
  <c r="H58" i="7" s="1"/>
  <c r="J57" i="7"/>
  <c r="Q57" i="7" s="1"/>
  <c r="A57" i="7"/>
  <c r="H57" i="7" s="1"/>
  <c r="J56" i="7"/>
  <c r="Q56" i="7" s="1"/>
  <c r="A56" i="7"/>
  <c r="H56" i="7" s="1"/>
  <c r="Q54" i="7"/>
  <c r="H54" i="7"/>
  <c r="A51" i="7"/>
  <c r="F51" i="7" s="1"/>
  <c r="A50" i="7"/>
  <c r="F50" i="7" s="1"/>
  <c r="A49" i="7"/>
  <c r="F49" i="7" s="1"/>
  <c r="A48" i="7"/>
  <c r="F48" i="7" s="1"/>
  <c r="A47" i="7"/>
  <c r="F47" i="7" s="1"/>
  <c r="A46" i="7"/>
  <c r="F46" i="7" s="1"/>
  <c r="A45" i="7"/>
  <c r="F45" i="7" s="1"/>
  <c r="A44" i="7"/>
  <c r="F44" i="7" s="1"/>
  <c r="A43" i="7"/>
  <c r="F43" i="7" s="1"/>
  <c r="A42" i="7"/>
  <c r="F42" i="7" s="1"/>
  <c r="F40" i="7"/>
  <c r="A37" i="7"/>
  <c r="F37" i="7" s="1"/>
  <c r="A36" i="7"/>
  <c r="F36" i="7" s="1"/>
  <c r="A35" i="7"/>
  <c r="F35" i="7" s="1"/>
  <c r="A34" i="7"/>
  <c r="F34" i="7" s="1"/>
  <c r="A33" i="7"/>
  <c r="F33" i="7" s="1"/>
  <c r="F32" i="7"/>
  <c r="A32" i="7"/>
  <c r="A31" i="7"/>
  <c r="F31" i="7" s="1"/>
  <c r="A30" i="7"/>
  <c r="F30" i="7" s="1"/>
  <c r="F29" i="7"/>
  <c r="A29" i="7"/>
  <c r="A28" i="7"/>
  <c r="F28" i="7" s="1"/>
  <c r="F26" i="7"/>
  <c r="F23" i="7"/>
  <c r="A23" i="7"/>
  <c r="A22" i="7"/>
  <c r="F22" i="7" s="1"/>
  <c r="A21" i="7"/>
  <c r="F21" i="7" s="1"/>
  <c r="A20" i="7"/>
  <c r="F20" i="7" s="1"/>
  <c r="A19" i="7"/>
  <c r="F19" i="7" s="1"/>
  <c r="A18" i="7"/>
  <c r="F18" i="7" s="1"/>
  <c r="A17" i="7"/>
  <c r="F17" i="7" s="1"/>
  <c r="A16" i="7"/>
  <c r="F16" i="7" s="1"/>
  <c r="A15" i="7"/>
  <c r="F15" i="7" s="1"/>
  <c r="A14" i="7"/>
  <c r="F14" i="7" s="1"/>
  <c r="F12" i="7"/>
  <c r="C7" i="7"/>
  <c r="F281" i="6"/>
  <c r="I281" i="6" s="1"/>
  <c r="A281" i="6"/>
  <c r="D281" i="6" s="1"/>
  <c r="I280" i="6"/>
  <c r="F280" i="6"/>
  <c r="A280" i="6"/>
  <c r="D280" i="6" s="1"/>
  <c r="F279" i="6"/>
  <c r="I279" i="6" s="1"/>
  <c r="D279" i="6"/>
  <c r="A279" i="6"/>
  <c r="F278" i="6"/>
  <c r="I278" i="6" s="1"/>
  <c r="A278" i="6"/>
  <c r="D278" i="6" s="1"/>
  <c r="F277" i="6"/>
  <c r="I277" i="6" s="1"/>
  <c r="A277" i="6"/>
  <c r="D277" i="6" s="1"/>
  <c r="I276" i="6"/>
  <c r="F276" i="6"/>
  <c r="A276" i="6"/>
  <c r="D276" i="6" s="1"/>
  <c r="I275" i="6"/>
  <c r="F275" i="6"/>
  <c r="D275" i="6"/>
  <c r="A275" i="6"/>
  <c r="F274" i="6"/>
  <c r="I274" i="6" s="1"/>
  <c r="A274" i="6"/>
  <c r="D274" i="6" s="1"/>
  <c r="F273" i="6"/>
  <c r="I273" i="6" s="1"/>
  <c r="A273" i="6"/>
  <c r="D273" i="6" s="1"/>
  <c r="F272" i="6"/>
  <c r="I272" i="6" s="1"/>
  <c r="A272" i="6"/>
  <c r="D272" i="6" s="1"/>
  <c r="I270" i="6"/>
  <c r="D270" i="6"/>
  <c r="I267" i="6"/>
  <c r="F267" i="6"/>
  <c r="A267" i="6"/>
  <c r="D267" i="6" s="1"/>
  <c r="F266" i="6"/>
  <c r="I266" i="6" s="1"/>
  <c r="A266" i="6"/>
  <c r="D266" i="6" s="1"/>
  <c r="I265" i="6"/>
  <c r="F265" i="6"/>
  <c r="D265" i="6"/>
  <c r="A265" i="6"/>
  <c r="F264" i="6"/>
  <c r="I264" i="6" s="1"/>
  <c r="D264" i="6"/>
  <c r="A264" i="6"/>
  <c r="F263" i="6"/>
  <c r="I263" i="6" s="1"/>
  <c r="A263" i="6"/>
  <c r="D263" i="6" s="1"/>
  <c r="F262" i="6"/>
  <c r="I262" i="6" s="1"/>
  <c r="A262" i="6"/>
  <c r="D262" i="6" s="1"/>
  <c r="F261" i="6"/>
  <c r="I261" i="6" s="1"/>
  <c r="A261" i="6"/>
  <c r="D261" i="6" s="1"/>
  <c r="F260" i="6"/>
  <c r="I260" i="6" s="1"/>
  <c r="D260" i="6"/>
  <c r="A260" i="6"/>
  <c r="I259" i="6"/>
  <c r="F259" i="6"/>
  <c r="A259" i="6"/>
  <c r="D259" i="6" s="1"/>
  <c r="F258" i="6"/>
  <c r="I258" i="6" s="1"/>
  <c r="A258" i="6"/>
  <c r="D258" i="6" s="1"/>
  <c r="I256" i="6"/>
  <c r="D256" i="6"/>
  <c r="F253" i="6"/>
  <c r="I253" i="6" s="1"/>
  <c r="A253" i="6"/>
  <c r="D253" i="6" s="1"/>
  <c r="F252" i="6"/>
  <c r="I252" i="6" s="1"/>
  <c r="A252" i="6"/>
  <c r="D252" i="6" s="1"/>
  <c r="F251" i="6"/>
  <c r="I251" i="6" s="1"/>
  <c r="D251" i="6"/>
  <c r="A251" i="6"/>
  <c r="F250" i="6"/>
  <c r="I250" i="6" s="1"/>
  <c r="D250" i="6"/>
  <c r="A250" i="6"/>
  <c r="F249" i="6"/>
  <c r="I249" i="6" s="1"/>
  <c r="A249" i="6"/>
  <c r="D249" i="6" s="1"/>
  <c r="F248" i="6"/>
  <c r="I248" i="6" s="1"/>
  <c r="D248" i="6"/>
  <c r="A248" i="6"/>
  <c r="F247" i="6"/>
  <c r="I247" i="6" s="1"/>
  <c r="A247" i="6"/>
  <c r="D247" i="6" s="1"/>
  <c r="F246" i="6"/>
  <c r="I246" i="6" s="1"/>
  <c r="A246" i="6"/>
  <c r="D246" i="6" s="1"/>
  <c r="I245" i="6"/>
  <c r="F245" i="6"/>
  <c r="A245" i="6"/>
  <c r="D245" i="6" s="1"/>
  <c r="I244" i="6"/>
  <c r="F244" i="6"/>
  <c r="A244" i="6"/>
  <c r="D244" i="6" s="1"/>
  <c r="F243" i="6"/>
  <c r="I243" i="6" s="1"/>
  <c r="A243" i="6"/>
  <c r="D243" i="6" s="1"/>
  <c r="F242" i="6"/>
  <c r="I242" i="6" s="1"/>
  <c r="A242" i="6"/>
  <c r="D242" i="6" s="1"/>
  <c r="F241" i="6"/>
  <c r="I241" i="6" s="1"/>
  <c r="A241" i="6"/>
  <c r="D241" i="6" s="1"/>
  <c r="I240" i="6"/>
  <c r="F240" i="6"/>
  <c r="D240" i="6"/>
  <c r="A240" i="6"/>
  <c r="F239" i="6"/>
  <c r="I239" i="6" s="1"/>
  <c r="A239" i="6"/>
  <c r="D239" i="6" s="1"/>
  <c r="I237" i="6"/>
  <c r="D237" i="6"/>
  <c r="F234" i="6"/>
  <c r="I234" i="6" s="1"/>
  <c r="A234" i="6"/>
  <c r="D234" i="6" s="1"/>
  <c r="F233" i="6"/>
  <c r="I233" i="6" s="1"/>
  <c r="D233" i="6"/>
  <c r="A233" i="6"/>
  <c r="F232" i="6"/>
  <c r="I232" i="6" s="1"/>
  <c r="A232" i="6"/>
  <c r="D232" i="6" s="1"/>
  <c r="F231" i="6"/>
  <c r="I231" i="6" s="1"/>
  <c r="A231" i="6"/>
  <c r="D231" i="6" s="1"/>
  <c r="F230" i="6"/>
  <c r="I230" i="6" s="1"/>
  <c r="D230" i="6"/>
  <c r="A230" i="6"/>
  <c r="F229" i="6"/>
  <c r="I229" i="6" s="1"/>
  <c r="A229" i="6"/>
  <c r="D229" i="6" s="1"/>
  <c r="F228" i="6"/>
  <c r="I228" i="6" s="1"/>
  <c r="A228" i="6"/>
  <c r="D228" i="6" s="1"/>
  <c r="F227" i="6"/>
  <c r="I227" i="6" s="1"/>
  <c r="A227" i="6"/>
  <c r="D227" i="6" s="1"/>
  <c r="F226" i="6"/>
  <c r="I226" i="6" s="1"/>
  <c r="D226" i="6"/>
  <c r="A226" i="6"/>
  <c r="F225" i="6"/>
  <c r="I225" i="6" s="1"/>
  <c r="A225" i="6"/>
  <c r="D225" i="6" s="1"/>
  <c r="I224" i="6"/>
  <c r="F224" i="6"/>
  <c r="A224" i="6"/>
  <c r="D224" i="6" s="1"/>
  <c r="F223" i="6"/>
  <c r="I223" i="6" s="1"/>
  <c r="A223" i="6"/>
  <c r="D223" i="6" s="1"/>
  <c r="F222" i="6"/>
  <c r="I222" i="6" s="1"/>
  <c r="D222" i="6"/>
  <c r="A222" i="6"/>
  <c r="F221" i="6"/>
  <c r="I221" i="6" s="1"/>
  <c r="D221" i="6"/>
  <c r="A221" i="6"/>
  <c r="F220" i="6"/>
  <c r="I220" i="6" s="1"/>
  <c r="A220" i="6"/>
  <c r="D220" i="6" s="1"/>
  <c r="I218" i="6"/>
  <c r="D218" i="6"/>
  <c r="F215" i="6"/>
  <c r="I215" i="6" s="1"/>
  <c r="A215" i="6"/>
  <c r="D215" i="6" s="1"/>
  <c r="F214" i="6"/>
  <c r="I214" i="6" s="1"/>
  <c r="A214" i="6"/>
  <c r="D214" i="6" s="1"/>
  <c r="I213" i="6"/>
  <c r="F213" i="6"/>
  <c r="A213" i="6"/>
  <c r="D213" i="6" s="1"/>
  <c r="I212" i="6"/>
  <c r="F212" i="6"/>
  <c r="A212" i="6"/>
  <c r="D212" i="6" s="1"/>
  <c r="F211" i="6"/>
  <c r="I211" i="6" s="1"/>
  <c r="A211" i="6"/>
  <c r="D211" i="6" s="1"/>
  <c r="F210" i="6"/>
  <c r="I210" i="6" s="1"/>
  <c r="A210" i="6"/>
  <c r="D210" i="6" s="1"/>
  <c r="F209" i="6"/>
  <c r="I209" i="6" s="1"/>
  <c r="A209" i="6"/>
  <c r="D209" i="6" s="1"/>
  <c r="F208" i="6"/>
  <c r="I208" i="6" s="1"/>
  <c r="A208" i="6"/>
  <c r="D208" i="6" s="1"/>
  <c r="F207" i="6"/>
  <c r="I207" i="6" s="1"/>
  <c r="A207" i="6"/>
  <c r="D207" i="6" s="1"/>
  <c r="I206" i="6"/>
  <c r="F206" i="6"/>
  <c r="A206" i="6"/>
  <c r="D206" i="6" s="1"/>
  <c r="I205" i="6"/>
  <c r="F205" i="6"/>
  <c r="A205" i="6"/>
  <c r="D205" i="6" s="1"/>
  <c r="F204" i="6"/>
  <c r="I204" i="6" s="1"/>
  <c r="A204" i="6"/>
  <c r="D204" i="6" s="1"/>
  <c r="F203" i="6"/>
  <c r="I203" i="6" s="1"/>
  <c r="A203" i="6"/>
  <c r="D203" i="6" s="1"/>
  <c r="I202" i="6"/>
  <c r="F202" i="6"/>
  <c r="A202" i="6"/>
  <c r="D202" i="6" s="1"/>
  <c r="F201" i="6"/>
  <c r="I201" i="6" s="1"/>
  <c r="D201" i="6"/>
  <c r="A201" i="6"/>
  <c r="I199" i="6"/>
  <c r="D199" i="6"/>
  <c r="F196" i="6"/>
  <c r="I196" i="6" s="1"/>
  <c r="A196" i="6"/>
  <c r="D196" i="6" s="1"/>
  <c r="F195" i="6"/>
  <c r="I195" i="6" s="1"/>
  <c r="A195" i="6"/>
  <c r="D195" i="6" s="1"/>
  <c r="F194" i="6"/>
  <c r="I194" i="6" s="1"/>
  <c r="A194" i="6"/>
  <c r="D194" i="6" s="1"/>
  <c r="I193" i="6"/>
  <c r="F193" i="6"/>
  <c r="A193" i="6"/>
  <c r="D193" i="6" s="1"/>
  <c r="I192" i="6"/>
  <c r="F192" i="6"/>
  <c r="A192" i="6"/>
  <c r="D192" i="6" s="1"/>
  <c r="F191" i="6"/>
  <c r="I191" i="6" s="1"/>
  <c r="A191" i="6"/>
  <c r="D191" i="6" s="1"/>
  <c r="F190" i="6"/>
  <c r="I190" i="6" s="1"/>
  <c r="D190" i="6"/>
  <c r="A190" i="6"/>
  <c r="F189" i="6"/>
  <c r="I189" i="6" s="1"/>
  <c r="A189" i="6"/>
  <c r="D189" i="6" s="1"/>
  <c r="F188" i="6"/>
  <c r="I188" i="6" s="1"/>
  <c r="A188" i="6"/>
  <c r="D188" i="6" s="1"/>
  <c r="F187" i="6"/>
  <c r="I187" i="6" s="1"/>
  <c r="A187" i="6"/>
  <c r="D187" i="6" s="1"/>
  <c r="F186" i="6"/>
  <c r="I186" i="6" s="1"/>
  <c r="A186" i="6"/>
  <c r="D186" i="6" s="1"/>
  <c r="F185" i="6"/>
  <c r="I185" i="6" s="1"/>
  <c r="A185" i="6"/>
  <c r="D185" i="6" s="1"/>
  <c r="F184" i="6"/>
  <c r="I184" i="6" s="1"/>
  <c r="A184" i="6"/>
  <c r="D184" i="6" s="1"/>
  <c r="F183" i="6"/>
  <c r="I183" i="6" s="1"/>
  <c r="A183" i="6"/>
  <c r="D183" i="6" s="1"/>
  <c r="F182" i="6"/>
  <c r="I182" i="6" s="1"/>
  <c r="A182" i="6"/>
  <c r="D182" i="6" s="1"/>
  <c r="I180" i="6"/>
  <c r="D180" i="6"/>
  <c r="F177" i="6"/>
  <c r="I177" i="6" s="1"/>
  <c r="D177" i="6"/>
  <c r="A177" i="6"/>
  <c r="F176" i="6"/>
  <c r="I176" i="6" s="1"/>
  <c r="A176" i="6"/>
  <c r="D176" i="6" s="1"/>
  <c r="F175" i="6"/>
  <c r="I175" i="6" s="1"/>
  <c r="A175" i="6"/>
  <c r="D175" i="6" s="1"/>
  <c r="F174" i="6"/>
  <c r="I174" i="6" s="1"/>
  <c r="D174" i="6"/>
  <c r="A174" i="6"/>
  <c r="F173" i="6"/>
  <c r="I173" i="6" s="1"/>
  <c r="A173" i="6"/>
  <c r="D173" i="6" s="1"/>
  <c r="F172" i="6"/>
  <c r="I172" i="6" s="1"/>
  <c r="A172" i="6"/>
  <c r="D172" i="6" s="1"/>
  <c r="F171" i="6"/>
  <c r="I171" i="6" s="1"/>
  <c r="A171" i="6"/>
  <c r="D171" i="6" s="1"/>
  <c r="I170" i="6"/>
  <c r="F170" i="6"/>
  <c r="A170" i="6"/>
  <c r="D170" i="6" s="1"/>
  <c r="F169" i="6"/>
  <c r="I169" i="6" s="1"/>
  <c r="A169" i="6"/>
  <c r="D169" i="6" s="1"/>
  <c r="F168" i="6"/>
  <c r="I168" i="6" s="1"/>
  <c r="A168" i="6"/>
  <c r="D168" i="6" s="1"/>
  <c r="F167" i="6"/>
  <c r="I167" i="6" s="1"/>
  <c r="A167" i="6"/>
  <c r="D167" i="6" s="1"/>
  <c r="F166" i="6"/>
  <c r="I166" i="6" s="1"/>
  <c r="A166" i="6"/>
  <c r="D166" i="6" s="1"/>
  <c r="F165" i="6"/>
  <c r="I165" i="6" s="1"/>
  <c r="A165" i="6"/>
  <c r="D165" i="6" s="1"/>
  <c r="F164" i="6"/>
  <c r="I164" i="6" s="1"/>
  <c r="A164" i="6"/>
  <c r="D164" i="6" s="1"/>
  <c r="F163" i="6"/>
  <c r="I163" i="6" s="1"/>
  <c r="A163" i="6"/>
  <c r="D163" i="6" s="1"/>
  <c r="F162" i="6"/>
  <c r="I162" i="6" s="1"/>
  <c r="D162" i="6"/>
  <c r="A162" i="6"/>
  <c r="F161" i="6"/>
  <c r="I161" i="6" s="1"/>
  <c r="A161" i="6"/>
  <c r="D161" i="6" s="1"/>
  <c r="F160" i="6"/>
  <c r="I160" i="6" s="1"/>
  <c r="A160" i="6"/>
  <c r="D160" i="6" s="1"/>
  <c r="I159" i="6"/>
  <c r="F159" i="6"/>
  <c r="A159" i="6"/>
  <c r="D159" i="6" s="1"/>
  <c r="F158" i="6"/>
  <c r="I158" i="6" s="1"/>
  <c r="D158" i="6"/>
  <c r="A158" i="6"/>
  <c r="I156" i="6"/>
  <c r="D156" i="6"/>
  <c r="I153" i="6"/>
  <c r="F153" i="6"/>
  <c r="A153" i="6"/>
  <c r="D153" i="6" s="1"/>
  <c r="F152" i="6"/>
  <c r="I152" i="6" s="1"/>
  <c r="A152" i="6"/>
  <c r="D152" i="6" s="1"/>
  <c r="F151" i="6"/>
  <c r="I151" i="6" s="1"/>
  <c r="A151" i="6"/>
  <c r="D151" i="6" s="1"/>
  <c r="F150" i="6"/>
  <c r="I150" i="6" s="1"/>
  <c r="A150" i="6"/>
  <c r="D150" i="6" s="1"/>
  <c r="F149" i="6"/>
  <c r="I149" i="6" s="1"/>
  <c r="A149" i="6"/>
  <c r="D149" i="6" s="1"/>
  <c r="F148" i="6"/>
  <c r="I148" i="6" s="1"/>
  <c r="A148" i="6"/>
  <c r="D148" i="6" s="1"/>
  <c r="F147" i="6"/>
  <c r="I147" i="6" s="1"/>
  <c r="D147" i="6"/>
  <c r="A147" i="6"/>
  <c r="F146" i="6"/>
  <c r="I146" i="6" s="1"/>
  <c r="A146" i="6"/>
  <c r="D146" i="6" s="1"/>
  <c r="F145" i="6"/>
  <c r="I145" i="6" s="1"/>
  <c r="A145" i="6"/>
  <c r="D145" i="6" s="1"/>
  <c r="F144" i="6"/>
  <c r="I144" i="6" s="1"/>
  <c r="A144" i="6"/>
  <c r="D144" i="6" s="1"/>
  <c r="F143" i="6"/>
  <c r="I143" i="6" s="1"/>
  <c r="A143" i="6"/>
  <c r="D143" i="6" s="1"/>
  <c r="I142" i="6"/>
  <c r="F142" i="6"/>
  <c r="A142" i="6"/>
  <c r="D142" i="6" s="1"/>
  <c r="I141" i="6"/>
  <c r="F141" i="6"/>
  <c r="A141" i="6"/>
  <c r="D141" i="6" s="1"/>
  <c r="F140" i="6"/>
  <c r="I140" i="6" s="1"/>
  <c r="A140" i="6"/>
  <c r="D140" i="6" s="1"/>
  <c r="F139" i="6"/>
  <c r="I139" i="6" s="1"/>
  <c r="A139" i="6"/>
  <c r="D139" i="6" s="1"/>
  <c r="F138" i="6"/>
  <c r="I138" i="6" s="1"/>
  <c r="A138" i="6"/>
  <c r="D138" i="6" s="1"/>
  <c r="F137" i="6"/>
  <c r="I137" i="6" s="1"/>
  <c r="A137" i="6"/>
  <c r="D137" i="6" s="1"/>
  <c r="F136" i="6"/>
  <c r="I136" i="6" s="1"/>
  <c r="A136" i="6"/>
  <c r="D136" i="6" s="1"/>
  <c r="F135" i="6"/>
  <c r="I135" i="6" s="1"/>
  <c r="D135" i="6"/>
  <c r="A135" i="6"/>
  <c r="F134" i="6"/>
  <c r="I134" i="6" s="1"/>
  <c r="A134" i="6"/>
  <c r="D134" i="6" s="1"/>
  <c r="I132" i="6"/>
  <c r="D132" i="6"/>
  <c r="F129" i="6"/>
  <c r="I129" i="6" s="1"/>
  <c r="A129" i="6"/>
  <c r="D129" i="6" s="1"/>
  <c r="F128" i="6"/>
  <c r="I128" i="6" s="1"/>
  <c r="A128" i="6"/>
  <c r="D128" i="6" s="1"/>
  <c r="F127" i="6"/>
  <c r="I127" i="6" s="1"/>
  <c r="D127" i="6"/>
  <c r="A127" i="6"/>
  <c r="F126" i="6"/>
  <c r="I126" i="6" s="1"/>
  <c r="A126" i="6"/>
  <c r="D126" i="6" s="1"/>
  <c r="F125" i="6"/>
  <c r="I125" i="6" s="1"/>
  <c r="A125" i="6"/>
  <c r="D125" i="6" s="1"/>
  <c r="F124" i="6"/>
  <c r="I124" i="6" s="1"/>
  <c r="A124" i="6"/>
  <c r="D124" i="6" s="1"/>
  <c r="F123" i="6"/>
  <c r="I123" i="6" s="1"/>
  <c r="A123" i="6"/>
  <c r="D123" i="6" s="1"/>
  <c r="F122" i="6"/>
  <c r="I122" i="6" s="1"/>
  <c r="A122" i="6"/>
  <c r="D122" i="6" s="1"/>
  <c r="F121" i="6"/>
  <c r="I121" i="6" s="1"/>
  <c r="A121" i="6"/>
  <c r="D121" i="6" s="1"/>
  <c r="F120" i="6"/>
  <c r="I120" i="6" s="1"/>
  <c r="A120" i="6"/>
  <c r="D120" i="6" s="1"/>
  <c r="F119" i="6"/>
  <c r="I119" i="6" s="1"/>
  <c r="A119" i="6"/>
  <c r="D119" i="6" s="1"/>
  <c r="F118" i="6"/>
  <c r="I118" i="6" s="1"/>
  <c r="D118" i="6"/>
  <c r="A118" i="6"/>
  <c r="F117" i="6"/>
  <c r="I117" i="6" s="1"/>
  <c r="A117" i="6"/>
  <c r="D117" i="6" s="1"/>
  <c r="F116" i="6"/>
  <c r="I116" i="6" s="1"/>
  <c r="A116" i="6"/>
  <c r="D116" i="6" s="1"/>
  <c r="I115" i="6"/>
  <c r="F115" i="6"/>
  <c r="A115" i="6"/>
  <c r="D115" i="6" s="1"/>
  <c r="F114" i="6"/>
  <c r="I114" i="6" s="1"/>
  <c r="A114" i="6"/>
  <c r="D114" i="6" s="1"/>
  <c r="F113" i="6"/>
  <c r="I113" i="6" s="1"/>
  <c r="A113" i="6"/>
  <c r="D113" i="6" s="1"/>
  <c r="F112" i="6"/>
  <c r="I112" i="6" s="1"/>
  <c r="A112" i="6"/>
  <c r="D112" i="6" s="1"/>
  <c r="I111" i="6"/>
  <c r="F111" i="6"/>
  <c r="A111" i="6"/>
  <c r="D111" i="6" s="1"/>
  <c r="F110" i="6"/>
  <c r="I110" i="6" s="1"/>
  <c r="G44" i="3" s="1"/>
  <c r="A110" i="6"/>
  <c r="D110" i="6" s="1"/>
  <c r="I108" i="6"/>
  <c r="D108" i="6"/>
  <c r="I105" i="6"/>
  <c r="F105" i="6"/>
  <c r="A105" i="6"/>
  <c r="D105" i="6" s="1"/>
  <c r="F104" i="6"/>
  <c r="I104" i="6" s="1"/>
  <c r="A104" i="6"/>
  <c r="D104" i="6" s="1"/>
  <c r="F103" i="6"/>
  <c r="I103" i="6" s="1"/>
  <c r="A103" i="6"/>
  <c r="D103" i="6" s="1"/>
  <c r="F102" i="6"/>
  <c r="I102" i="6" s="1"/>
  <c r="A102" i="6"/>
  <c r="D102" i="6" s="1"/>
  <c r="F101" i="6"/>
  <c r="I101" i="6" s="1"/>
  <c r="A101" i="6"/>
  <c r="D101" i="6" s="1"/>
  <c r="F100" i="6"/>
  <c r="I100" i="6" s="1"/>
  <c r="A100" i="6"/>
  <c r="D100" i="6" s="1"/>
  <c r="I99" i="6"/>
  <c r="F99" i="6"/>
  <c r="D99" i="6"/>
  <c r="A99" i="6"/>
  <c r="F98" i="6"/>
  <c r="I98" i="6" s="1"/>
  <c r="A98" i="6"/>
  <c r="D98" i="6" s="1"/>
  <c r="F97" i="6"/>
  <c r="I97" i="6" s="1"/>
  <c r="A97" i="6"/>
  <c r="D97" i="6" s="1"/>
  <c r="F96" i="6"/>
  <c r="I96" i="6" s="1"/>
  <c r="A96" i="6"/>
  <c r="D96" i="6" s="1"/>
  <c r="F95" i="6"/>
  <c r="I95" i="6" s="1"/>
  <c r="A95" i="6"/>
  <c r="D95" i="6" s="1"/>
  <c r="F94" i="6"/>
  <c r="I94" i="6" s="1"/>
  <c r="A94" i="6"/>
  <c r="D94" i="6" s="1"/>
  <c r="F93" i="6"/>
  <c r="I93" i="6" s="1"/>
  <c r="A93" i="6"/>
  <c r="D93" i="6" s="1"/>
  <c r="F92" i="6"/>
  <c r="I92" i="6" s="1"/>
  <c r="A92" i="6"/>
  <c r="D92" i="6" s="1"/>
  <c r="F91" i="6"/>
  <c r="I91" i="6" s="1"/>
  <c r="A91" i="6"/>
  <c r="D91" i="6" s="1"/>
  <c r="F90" i="6"/>
  <c r="I90" i="6" s="1"/>
  <c r="A90" i="6"/>
  <c r="D90" i="6" s="1"/>
  <c r="F89" i="6"/>
  <c r="I89" i="6" s="1"/>
  <c r="A89" i="6"/>
  <c r="D89" i="6" s="1"/>
  <c r="F88" i="6"/>
  <c r="I88" i="6" s="1"/>
  <c r="D88" i="6"/>
  <c r="A88" i="6"/>
  <c r="I87" i="6"/>
  <c r="F87" i="6"/>
  <c r="A87" i="6"/>
  <c r="D87" i="6" s="1"/>
  <c r="F86" i="6"/>
  <c r="I86" i="6" s="1"/>
  <c r="A86" i="6"/>
  <c r="D86" i="6" s="1"/>
  <c r="I84" i="6"/>
  <c r="D84" i="6"/>
  <c r="F81" i="6"/>
  <c r="I81" i="6" s="1"/>
  <c r="A81" i="6"/>
  <c r="D81" i="6" s="1"/>
  <c r="F80" i="6"/>
  <c r="I80" i="6" s="1"/>
  <c r="A80" i="6"/>
  <c r="D80" i="6" s="1"/>
  <c r="F79" i="6"/>
  <c r="I79" i="6" s="1"/>
  <c r="A79" i="6"/>
  <c r="D79" i="6" s="1"/>
  <c r="F78" i="6"/>
  <c r="I78" i="6" s="1"/>
  <c r="A78" i="6"/>
  <c r="D78" i="6" s="1"/>
  <c r="F77" i="6"/>
  <c r="I77" i="6" s="1"/>
  <c r="A77" i="6"/>
  <c r="D77" i="6" s="1"/>
  <c r="F76" i="6"/>
  <c r="I76" i="6" s="1"/>
  <c r="A76" i="6"/>
  <c r="D76" i="6" s="1"/>
  <c r="F75" i="6"/>
  <c r="I75" i="6" s="1"/>
  <c r="A75" i="6"/>
  <c r="D75" i="6" s="1"/>
  <c r="F74" i="6"/>
  <c r="I74" i="6" s="1"/>
  <c r="A74" i="6"/>
  <c r="D74" i="6" s="1"/>
  <c r="F73" i="6"/>
  <c r="I73" i="6" s="1"/>
  <c r="A73" i="6"/>
  <c r="D73" i="6" s="1"/>
  <c r="I72" i="6"/>
  <c r="F72" i="6"/>
  <c r="D72" i="6"/>
  <c r="A72" i="6"/>
  <c r="F71" i="6"/>
  <c r="I71" i="6" s="1"/>
  <c r="A71" i="6"/>
  <c r="D71" i="6" s="1"/>
  <c r="F70" i="6"/>
  <c r="I70" i="6" s="1"/>
  <c r="A70" i="6"/>
  <c r="D70" i="6" s="1"/>
  <c r="F69" i="6"/>
  <c r="I69" i="6" s="1"/>
  <c r="A69" i="6"/>
  <c r="D69" i="6" s="1"/>
  <c r="I68" i="6"/>
  <c r="F68" i="6"/>
  <c r="A68" i="6"/>
  <c r="D68" i="6" s="1"/>
  <c r="F67" i="6"/>
  <c r="I67" i="6" s="1"/>
  <c r="A67" i="6"/>
  <c r="D67" i="6" s="1"/>
  <c r="F66" i="6"/>
  <c r="I66" i="6" s="1"/>
  <c r="A66" i="6"/>
  <c r="D66" i="6" s="1"/>
  <c r="F65" i="6"/>
  <c r="I65" i="6" s="1"/>
  <c r="A65" i="6"/>
  <c r="D65" i="6" s="1"/>
  <c r="F64" i="6"/>
  <c r="I64" i="6" s="1"/>
  <c r="A64" i="6"/>
  <c r="D64" i="6" s="1"/>
  <c r="F63" i="6"/>
  <c r="I63" i="6" s="1"/>
  <c r="A63" i="6"/>
  <c r="D63" i="6" s="1"/>
  <c r="F62" i="6"/>
  <c r="I62" i="6" s="1"/>
  <c r="A62" i="6"/>
  <c r="D62" i="6" s="1"/>
  <c r="I60" i="6"/>
  <c r="D60" i="6"/>
  <c r="F57" i="6"/>
  <c r="I57" i="6" s="1"/>
  <c r="A57" i="6"/>
  <c r="D57" i="6" s="1"/>
  <c r="F56" i="6"/>
  <c r="I56" i="6" s="1"/>
  <c r="A56" i="6"/>
  <c r="D56" i="6" s="1"/>
  <c r="F55" i="6"/>
  <c r="I55" i="6" s="1"/>
  <c r="A55" i="6"/>
  <c r="D55" i="6" s="1"/>
  <c r="F54" i="6"/>
  <c r="I54" i="6" s="1"/>
  <c r="A54" i="6"/>
  <c r="D54" i="6" s="1"/>
  <c r="F53" i="6"/>
  <c r="I53" i="6" s="1"/>
  <c r="D53" i="6"/>
  <c r="A53" i="6"/>
  <c r="F52" i="6"/>
  <c r="I52" i="6" s="1"/>
  <c r="A52" i="6"/>
  <c r="D52" i="6" s="1"/>
  <c r="F51" i="6"/>
  <c r="I51" i="6" s="1"/>
  <c r="A51" i="6"/>
  <c r="D51" i="6" s="1"/>
  <c r="F50" i="6"/>
  <c r="I50" i="6" s="1"/>
  <c r="A50" i="6"/>
  <c r="D50" i="6" s="1"/>
  <c r="F49" i="6"/>
  <c r="I49" i="6" s="1"/>
  <c r="A49" i="6"/>
  <c r="D49" i="6" s="1"/>
  <c r="F48" i="6"/>
  <c r="I48" i="6" s="1"/>
  <c r="A48" i="6"/>
  <c r="D48" i="6" s="1"/>
  <c r="F47" i="6"/>
  <c r="I47" i="6" s="1"/>
  <c r="A47" i="6"/>
  <c r="D47" i="6" s="1"/>
  <c r="F46" i="6"/>
  <c r="I46" i="6" s="1"/>
  <c r="A46" i="6"/>
  <c r="D46" i="6" s="1"/>
  <c r="F45" i="6"/>
  <c r="I45" i="6" s="1"/>
  <c r="A45" i="6"/>
  <c r="D45" i="6" s="1"/>
  <c r="I44" i="6"/>
  <c r="F44" i="6"/>
  <c r="A44" i="6"/>
  <c r="D44" i="6" s="1"/>
  <c r="F43" i="6"/>
  <c r="I43" i="6" s="1"/>
  <c r="A43" i="6"/>
  <c r="D43" i="6" s="1"/>
  <c r="F42" i="6"/>
  <c r="I42" i="6" s="1"/>
  <c r="A42" i="6"/>
  <c r="D42" i="6" s="1"/>
  <c r="F41" i="6"/>
  <c r="I41" i="6" s="1"/>
  <c r="A41" i="6"/>
  <c r="D41" i="6" s="1"/>
  <c r="I40" i="6"/>
  <c r="F40" i="6"/>
  <c r="D40" i="6"/>
  <c r="A40" i="6"/>
  <c r="F39" i="6"/>
  <c r="I39" i="6" s="1"/>
  <c r="A39" i="6"/>
  <c r="D39" i="6" s="1"/>
  <c r="F38" i="6"/>
  <c r="I38" i="6" s="1"/>
  <c r="A38" i="6"/>
  <c r="D38" i="6" s="1"/>
  <c r="I36" i="6"/>
  <c r="D36" i="6"/>
  <c r="F33" i="6"/>
  <c r="I33" i="6" s="1"/>
  <c r="A33" i="6"/>
  <c r="D33" i="6" s="1"/>
  <c r="F32" i="6"/>
  <c r="I32" i="6" s="1"/>
  <c r="A32" i="6"/>
  <c r="D32" i="6" s="1"/>
  <c r="F31" i="6"/>
  <c r="I31" i="6" s="1"/>
  <c r="A31" i="6"/>
  <c r="D31" i="6" s="1"/>
  <c r="F30" i="6"/>
  <c r="I30" i="6" s="1"/>
  <c r="A30" i="6"/>
  <c r="D30" i="6" s="1"/>
  <c r="F29" i="6"/>
  <c r="I29" i="6" s="1"/>
  <c r="D29" i="6"/>
  <c r="A29" i="6"/>
  <c r="F28" i="6"/>
  <c r="I28" i="6" s="1"/>
  <c r="A28" i="6"/>
  <c r="D28" i="6" s="1"/>
  <c r="F27" i="6"/>
  <c r="I27" i="6" s="1"/>
  <c r="A27" i="6"/>
  <c r="D27" i="6" s="1"/>
  <c r="F26" i="6"/>
  <c r="I26" i="6" s="1"/>
  <c r="A26" i="6"/>
  <c r="D26" i="6" s="1"/>
  <c r="I25" i="6"/>
  <c r="F25" i="6"/>
  <c r="A25" i="6"/>
  <c r="D25" i="6" s="1"/>
  <c r="F24" i="6"/>
  <c r="I24" i="6" s="1"/>
  <c r="A24" i="6"/>
  <c r="D24" i="6" s="1"/>
  <c r="F23" i="6"/>
  <c r="I23" i="6" s="1"/>
  <c r="A23" i="6"/>
  <c r="D23" i="6" s="1"/>
  <c r="F22" i="6"/>
  <c r="I22" i="6" s="1"/>
  <c r="A22" i="6"/>
  <c r="D22" i="6" s="1"/>
  <c r="F21" i="6"/>
  <c r="I21" i="6" s="1"/>
  <c r="D21" i="6"/>
  <c r="A21" i="6"/>
  <c r="F20" i="6"/>
  <c r="I20" i="6" s="1"/>
  <c r="A20" i="6"/>
  <c r="D20" i="6" s="1"/>
  <c r="F19" i="6"/>
  <c r="I19" i="6" s="1"/>
  <c r="A19" i="6"/>
  <c r="D19" i="6" s="1"/>
  <c r="F18" i="6"/>
  <c r="I18" i="6" s="1"/>
  <c r="A18" i="6"/>
  <c r="D18" i="6" s="1"/>
  <c r="I17" i="6"/>
  <c r="F17" i="6"/>
  <c r="A17" i="6"/>
  <c r="D17" i="6" s="1"/>
  <c r="F16" i="6"/>
  <c r="I16" i="6" s="1"/>
  <c r="A16" i="6"/>
  <c r="D16" i="6" s="1"/>
  <c r="F15" i="6"/>
  <c r="I15" i="6" s="1"/>
  <c r="A15" i="6"/>
  <c r="D15" i="6" s="1"/>
  <c r="F14" i="6"/>
  <c r="I14" i="6" s="1"/>
  <c r="A14" i="6"/>
  <c r="D14" i="6" s="1"/>
  <c r="I12" i="6"/>
  <c r="D12" i="6"/>
  <c r="C7" i="6"/>
  <c r="I49" i="5"/>
  <c r="D49" i="5"/>
  <c r="I48" i="5"/>
  <c r="D48" i="5"/>
  <c r="I47" i="5"/>
  <c r="D47" i="5"/>
  <c r="I46" i="5"/>
  <c r="D46" i="5"/>
  <c r="I45" i="5"/>
  <c r="D45" i="5"/>
  <c r="I44" i="5"/>
  <c r="D44" i="5"/>
  <c r="I43" i="5"/>
  <c r="D43" i="5"/>
  <c r="I42" i="5"/>
  <c r="D42" i="5"/>
  <c r="I40" i="5"/>
  <c r="D40" i="5"/>
  <c r="I37" i="5"/>
  <c r="D37" i="5"/>
  <c r="I36" i="5"/>
  <c r="D36" i="5"/>
  <c r="I35" i="5"/>
  <c r="D35" i="5"/>
  <c r="I34" i="5"/>
  <c r="D34" i="5"/>
  <c r="I33" i="5"/>
  <c r="D33" i="5"/>
  <c r="I32" i="5"/>
  <c r="D32" i="5"/>
  <c r="I31" i="5"/>
  <c r="D31" i="5"/>
  <c r="I30" i="5"/>
  <c r="D30" i="5"/>
  <c r="I29" i="5"/>
  <c r="D29" i="5"/>
  <c r="I28" i="5"/>
  <c r="G32" i="3" s="1"/>
  <c r="D28" i="5"/>
  <c r="I26" i="5"/>
  <c r="D26" i="5"/>
  <c r="I23" i="5"/>
  <c r="D23" i="5"/>
  <c r="I22" i="5"/>
  <c r="D22" i="5"/>
  <c r="I21" i="5"/>
  <c r="D21" i="5"/>
  <c r="I20" i="5"/>
  <c r="D20" i="5"/>
  <c r="I19" i="5"/>
  <c r="D19" i="5"/>
  <c r="I18" i="5"/>
  <c r="D18" i="5"/>
  <c r="I17" i="5"/>
  <c r="D17" i="5"/>
  <c r="I16" i="5"/>
  <c r="D16" i="5"/>
  <c r="I15" i="5"/>
  <c r="D15" i="5"/>
  <c r="I14" i="5"/>
  <c r="D14" i="5"/>
  <c r="I12" i="5"/>
  <c r="D12" i="5"/>
  <c r="C7" i="5"/>
  <c r="H177" i="4"/>
  <c r="M177" i="4" s="1"/>
  <c r="A177" i="4"/>
  <c r="F177" i="4" s="1"/>
  <c r="H176" i="4"/>
  <c r="M176" i="4" s="1"/>
  <c r="A176" i="4"/>
  <c r="F176" i="4" s="1"/>
  <c r="M175" i="4"/>
  <c r="H175" i="4"/>
  <c r="A175" i="4"/>
  <c r="F175" i="4" s="1"/>
  <c r="H174" i="4"/>
  <c r="M174" i="4" s="1"/>
  <c r="A174" i="4"/>
  <c r="F174" i="4" s="1"/>
  <c r="H173" i="4"/>
  <c r="M173" i="4" s="1"/>
  <c r="A173" i="4"/>
  <c r="F173" i="4" s="1"/>
  <c r="H172" i="4"/>
  <c r="M172" i="4" s="1"/>
  <c r="A172" i="4"/>
  <c r="F172" i="4" s="1"/>
  <c r="H171" i="4"/>
  <c r="M171" i="4" s="1"/>
  <c r="A171" i="4"/>
  <c r="F171" i="4" s="1"/>
  <c r="H170" i="4"/>
  <c r="M170" i="4" s="1"/>
  <c r="F170" i="4"/>
  <c r="A170" i="4"/>
  <c r="H169" i="4"/>
  <c r="M169" i="4" s="1"/>
  <c r="A169" i="4"/>
  <c r="F169" i="4" s="1"/>
  <c r="H168" i="4"/>
  <c r="M168" i="4" s="1"/>
  <c r="A168" i="4"/>
  <c r="F168" i="4" s="1"/>
  <c r="H167" i="4"/>
  <c r="M167" i="4" s="1"/>
  <c r="A167" i="4"/>
  <c r="F167" i="4" s="1"/>
  <c r="H166" i="4"/>
  <c r="M166" i="4" s="1"/>
  <c r="A166" i="4"/>
  <c r="F166" i="4" s="1"/>
  <c r="H165" i="4"/>
  <c r="M165" i="4" s="1"/>
  <c r="A165" i="4"/>
  <c r="F165" i="4" s="1"/>
  <c r="H164" i="4"/>
  <c r="M164" i="4" s="1"/>
  <c r="A164" i="4"/>
  <c r="F164" i="4" s="1"/>
  <c r="H163" i="4"/>
  <c r="M163" i="4" s="1"/>
  <c r="A163" i="4"/>
  <c r="F163" i="4" s="1"/>
  <c r="H162" i="4"/>
  <c r="M162" i="4" s="1"/>
  <c r="A162" i="4"/>
  <c r="F162" i="4" s="1"/>
  <c r="H161" i="4"/>
  <c r="M161" i="4" s="1"/>
  <c r="A161" i="4"/>
  <c r="F161" i="4" s="1"/>
  <c r="H160" i="4"/>
  <c r="M160" i="4" s="1"/>
  <c r="A160" i="4"/>
  <c r="F160" i="4" s="1"/>
  <c r="H159" i="4"/>
  <c r="M159" i="4" s="1"/>
  <c r="A159" i="4"/>
  <c r="F159" i="4" s="1"/>
  <c r="H158" i="4"/>
  <c r="M158" i="4" s="1"/>
  <c r="A158" i="4"/>
  <c r="F158" i="4" s="1"/>
  <c r="M156" i="4"/>
  <c r="F156" i="4"/>
  <c r="H153" i="4"/>
  <c r="M153" i="4" s="1"/>
  <c r="A153" i="4"/>
  <c r="F153" i="4" s="1"/>
  <c r="H152" i="4"/>
  <c r="M152" i="4" s="1"/>
  <c r="A152" i="4"/>
  <c r="F152" i="4" s="1"/>
  <c r="H151" i="4"/>
  <c r="M151" i="4" s="1"/>
  <c r="A151" i="4"/>
  <c r="F151" i="4" s="1"/>
  <c r="H150" i="4"/>
  <c r="M150" i="4" s="1"/>
  <c r="A150" i="4"/>
  <c r="F150" i="4" s="1"/>
  <c r="H149" i="4"/>
  <c r="M149" i="4" s="1"/>
  <c r="A149" i="4"/>
  <c r="F149" i="4" s="1"/>
  <c r="H148" i="4"/>
  <c r="M148" i="4" s="1"/>
  <c r="A148" i="4"/>
  <c r="F148" i="4" s="1"/>
  <c r="H147" i="4"/>
  <c r="M147" i="4" s="1"/>
  <c r="A147" i="4"/>
  <c r="F147" i="4" s="1"/>
  <c r="M146" i="4"/>
  <c r="H146" i="4"/>
  <c r="A146" i="4"/>
  <c r="F146" i="4" s="1"/>
  <c r="H145" i="4"/>
  <c r="M145" i="4" s="1"/>
  <c r="A145" i="4"/>
  <c r="F145" i="4" s="1"/>
  <c r="H144" i="4"/>
  <c r="M144" i="4" s="1"/>
  <c r="A144" i="4"/>
  <c r="F144" i="4" s="1"/>
  <c r="H143" i="4"/>
  <c r="M143" i="4" s="1"/>
  <c r="A143" i="4"/>
  <c r="F143" i="4" s="1"/>
  <c r="H142" i="4"/>
  <c r="M142" i="4" s="1"/>
  <c r="A142" i="4"/>
  <c r="F142" i="4" s="1"/>
  <c r="G25" i="3" s="1"/>
  <c r="H25" i="3" s="1"/>
  <c r="H141" i="4"/>
  <c r="M141" i="4" s="1"/>
  <c r="A141" i="4"/>
  <c r="F141" i="4" s="1"/>
  <c r="H140" i="4"/>
  <c r="M140" i="4" s="1"/>
  <c r="F140" i="4"/>
  <c r="A140" i="4"/>
  <c r="H139" i="4"/>
  <c r="M139" i="4" s="1"/>
  <c r="A139" i="4"/>
  <c r="F139" i="4" s="1"/>
  <c r="H138" i="4"/>
  <c r="M138" i="4" s="1"/>
  <c r="A138" i="4"/>
  <c r="F138" i="4" s="1"/>
  <c r="H137" i="4"/>
  <c r="M137" i="4" s="1"/>
  <c r="A137" i="4"/>
  <c r="F137" i="4" s="1"/>
  <c r="H136" i="4"/>
  <c r="M136" i="4" s="1"/>
  <c r="A136" i="4"/>
  <c r="F136" i="4" s="1"/>
  <c r="H135" i="4"/>
  <c r="M135" i="4" s="1"/>
  <c r="A135" i="4"/>
  <c r="F135" i="4" s="1"/>
  <c r="H134" i="4"/>
  <c r="M134" i="4" s="1"/>
  <c r="A134" i="4"/>
  <c r="F134" i="4" s="1"/>
  <c r="M132" i="4"/>
  <c r="F132" i="4"/>
  <c r="H129" i="4"/>
  <c r="M129" i="4" s="1"/>
  <c r="A129" i="4"/>
  <c r="F129" i="4" s="1"/>
  <c r="H128" i="4"/>
  <c r="M128" i="4" s="1"/>
  <c r="A128" i="4"/>
  <c r="F128" i="4" s="1"/>
  <c r="H127" i="4"/>
  <c r="M127" i="4" s="1"/>
  <c r="A127" i="4"/>
  <c r="F127" i="4" s="1"/>
  <c r="M126" i="4"/>
  <c r="H126" i="4"/>
  <c r="A126" i="4"/>
  <c r="F126" i="4" s="1"/>
  <c r="H125" i="4"/>
  <c r="M125" i="4" s="1"/>
  <c r="A125" i="4"/>
  <c r="F125" i="4" s="1"/>
  <c r="H124" i="4"/>
  <c r="M124" i="4" s="1"/>
  <c r="A124" i="4"/>
  <c r="F124" i="4" s="1"/>
  <c r="H123" i="4"/>
  <c r="M123" i="4" s="1"/>
  <c r="F123" i="4"/>
  <c r="A123" i="4"/>
  <c r="H122" i="4"/>
  <c r="M122" i="4" s="1"/>
  <c r="A122" i="4"/>
  <c r="F122" i="4" s="1"/>
  <c r="H121" i="4"/>
  <c r="M121" i="4" s="1"/>
  <c r="A121" i="4"/>
  <c r="F121" i="4" s="1"/>
  <c r="H120" i="4"/>
  <c r="M120" i="4" s="1"/>
  <c r="A120" i="4"/>
  <c r="F120" i="4" s="1"/>
  <c r="H119" i="4"/>
  <c r="M119" i="4" s="1"/>
  <c r="A119" i="4"/>
  <c r="F119" i="4" s="1"/>
  <c r="H118" i="4"/>
  <c r="M118" i="4" s="1"/>
  <c r="A118" i="4"/>
  <c r="F118" i="4" s="1"/>
  <c r="H117" i="4"/>
  <c r="M117" i="4" s="1"/>
  <c r="A117" i="4"/>
  <c r="F117" i="4" s="1"/>
  <c r="H116" i="4"/>
  <c r="M116" i="4" s="1"/>
  <c r="A116" i="4"/>
  <c r="F116" i="4" s="1"/>
  <c r="H115" i="4"/>
  <c r="M115" i="4" s="1"/>
  <c r="A115" i="4"/>
  <c r="F115" i="4" s="1"/>
  <c r="H114" i="4"/>
  <c r="M114" i="4" s="1"/>
  <c r="A114" i="4"/>
  <c r="F114" i="4" s="1"/>
  <c r="H113" i="4"/>
  <c r="M113" i="4" s="1"/>
  <c r="A113" i="4"/>
  <c r="F113" i="4" s="1"/>
  <c r="H112" i="4"/>
  <c r="M112" i="4" s="1"/>
  <c r="A112" i="4"/>
  <c r="F112" i="4" s="1"/>
  <c r="H111" i="4"/>
  <c r="M111" i="4" s="1"/>
  <c r="A111" i="4"/>
  <c r="F111" i="4" s="1"/>
  <c r="H110" i="4"/>
  <c r="M110" i="4" s="1"/>
  <c r="A110" i="4"/>
  <c r="F110" i="4" s="1"/>
  <c r="M108" i="4"/>
  <c r="F108" i="4"/>
  <c r="H105" i="4"/>
  <c r="M105" i="4" s="1"/>
  <c r="A105" i="4"/>
  <c r="F105" i="4" s="1"/>
  <c r="H104" i="4"/>
  <c r="M104" i="4" s="1"/>
  <c r="A104" i="4"/>
  <c r="F104" i="4" s="1"/>
  <c r="M103" i="4"/>
  <c r="H103" i="4"/>
  <c r="A103" i="4"/>
  <c r="F103" i="4" s="1"/>
  <c r="H102" i="4"/>
  <c r="M102" i="4" s="1"/>
  <c r="A102" i="4"/>
  <c r="F102" i="4" s="1"/>
  <c r="H101" i="4"/>
  <c r="M101" i="4" s="1"/>
  <c r="A101" i="4"/>
  <c r="F101" i="4" s="1"/>
  <c r="H100" i="4"/>
  <c r="M100" i="4" s="1"/>
  <c r="A100" i="4"/>
  <c r="F100" i="4" s="1"/>
  <c r="H99" i="4"/>
  <c r="M99" i="4" s="1"/>
  <c r="A99" i="4"/>
  <c r="F99" i="4" s="1"/>
  <c r="H98" i="4"/>
  <c r="M98" i="4" s="1"/>
  <c r="A98" i="4"/>
  <c r="F98" i="4" s="1"/>
  <c r="H97" i="4"/>
  <c r="M97" i="4" s="1"/>
  <c r="A97" i="4"/>
  <c r="F97" i="4" s="1"/>
  <c r="H96" i="4"/>
  <c r="M96" i="4" s="1"/>
  <c r="A96" i="4"/>
  <c r="F96" i="4" s="1"/>
  <c r="H95" i="4"/>
  <c r="M95" i="4" s="1"/>
  <c r="A95" i="4"/>
  <c r="F95" i="4" s="1"/>
  <c r="H94" i="4"/>
  <c r="M94" i="4" s="1"/>
  <c r="A94" i="4"/>
  <c r="F94" i="4" s="1"/>
  <c r="H93" i="4"/>
  <c r="M93" i="4" s="1"/>
  <c r="A93" i="4"/>
  <c r="F93" i="4" s="1"/>
  <c r="M92" i="4"/>
  <c r="H92" i="4"/>
  <c r="A92" i="4"/>
  <c r="F92" i="4" s="1"/>
  <c r="H91" i="4"/>
  <c r="M91" i="4" s="1"/>
  <c r="A91" i="4"/>
  <c r="F91" i="4" s="1"/>
  <c r="H90" i="4"/>
  <c r="M90" i="4" s="1"/>
  <c r="A90" i="4"/>
  <c r="F90" i="4" s="1"/>
  <c r="H89" i="4"/>
  <c r="M89" i="4" s="1"/>
  <c r="F89" i="4"/>
  <c r="A89" i="4"/>
  <c r="H88" i="4"/>
  <c r="M88" i="4" s="1"/>
  <c r="A88" i="4"/>
  <c r="F88" i="4" s="1"/>
  <c r="H87" i="4"/>
  <c r="M87" i="4" s="1"/>
  <c r="A87" i="4"/>
  <c r="F87" i="4" s="1"/>
  <c r="H86" i="4"/>
  <c r="M86" i="4" s="1"/>
  <c r="A86" i="4"/>
  <c r="F86" i="4" s="1"/>
  <c r="M84" i="4"/>
  <c r="F84" i="4"/>
  <c r="H81" i="4"/>
  <c r="M81" i="4" s="1"/>
  <c r="A81" i="4"/>
  <c r="F81" i="4" s="1"/>
  <c r="H80" i="4"/>
  <c r="M80" i="4" s="1"/>
  <c r="A80" i="4"/>
  <c r="F80" i="4" s="1"/>
  <c r="H79" i="4"/>
  <c r="M79" i="4" s="1"/>
  <c r="A79" i="4"/>
  <c r="F79" i="4" s="1"/>
  <c r="H78" i="4"/>
  <c r="M78" i="4" s="1"/>
  <c r="A78" i="4"/>
  <c r="F78" i="4" s="1"/>
  <c r="H77" i="4"/>
  <c r="M77" i="4" s="1"/>
  <c r="A77" i="4"/>
  <c r="F77" i="4" s="1"/>
  <c r="H76" i="4"/>
  <c r="M76" i="4" s="1"/>
  <c r="A76" i="4"/>
  <c r="F76" i="4" s="1"/>
  <c r="H75" i="4"/>
  <c r="M75" i="4" s="1"/>
  <c r="A75" i="4"/>
  <c r="F75" i="4" s="1"/>
  <c r="H74" i="4"/>
  <c r="M74" i="4" s="1"/>
  <c r="A74" i="4"/>
  <c r="F74" i="4" s="1"/>
  <c r="H73" i="4"/>
  <c r="M73" i="4" s="1"/>
  <c r="A73" i="4"/>
  <c r="F73" i="4" s="1"/>
  <c r="H72" i="4"/>
  <c r="M72" i="4" s="1"/>
  <c r="A72" i="4"/>
  <c r="F72" i="4" s="1"/>
  <c r="H71" i="4"/>
  <c r="M71" i="4" s="1"/>
  <c r="A71" i="4"/>
  <c r="F71" i="4" s="1"/>
  <c r="H70" i="4"/>
  <c r="M70" i="4" s="1"/>
  <c r="A70" i="4"/>
  <c r="F70" i="4" s="1"/>
  <c r="H69" i="4"/>
  <c r="M69" i="4" s="1"/>
  <c r="A69" i="4"/>
  <c r="F69" i="4" s="1"/>
  <c r="H68" i="4"/>
  <c r="M68" i="4" s="1"/>
  <c r="A68" i="4"/>
  <c r="F68" i="4" s="1"/>
  <c r="H67" i="4"/>
  <c r="M67" i="4" s="1"/>
  <c r="A67" i="4"/>
  <c r="F67" i="4" s="1"/>
  <c r="H66" i="4"/>
  <c r="M66" i="4" s="1"/>
  <c r="A66" i="4"/>
  <c r="F66" i="4" s="1"/>
  <c r="H65" i="4"/>
  <c r="M65" i="4" s="1"/>
  <c r="G20" i="3" s="1"/>
  <c r="H20" i="3" s="1"/>
  <c r="A65" i="4"/>
  <c r="F65" i="4" s="1"/>
  <c r="H64" i="4"/>
  <c r="M64" i="4" s="1"/>
  <c r="A64" i="4"/>
  <c r="F64" i="4" s="1"/>
  <c r="H63" i="4"/>
  <c r="M63" i="4" s="1"/>
  <c r="A63" i="4"/>
  <c r="F63" i="4" s="1"/>
  <c r="H62" i="4"/>
  <c r="M62" i="4" s="1"/>
  <c r="A62" i="4"/>
  <c r="F62" i="4" s="1"/>
  <c r="M60" i="4"/>
  <c r="F60" i="4"/>
  <c r="H57" i="4"/>
  <c r="M57" i="4" s="1"/>
  <c r="A57" i="4"/>
  <c r="F57" i="4" s="1"/>
  <c r="H56" i="4"/>
  <c r="M56" i="4" s="1"/>
  <c r="A56" i="4"/>
  <c r="F56" i="4" s="1"/>
  <c r="H55" i="4"/>
  <c r="M55" i="4" s="1"/>
  <c r="A55" i="4"/>
  <c r="F55" i="4" s="1"/>
  <c r="H54" i="4"/>
  <c r="M54" i="4" s="1"/>
  <c r="F54" i="4"/>
  <c r="A54" i="4"/>
  <c r="H53" i="4"/>
  <c r="M53" i="4" s="1"/>
  <c r="A53" i="4"/>
  <c r="F53" i="4" s="1"/>
  <c r="H52" i="4"/>
  <c r="M52" i="4" s="1"/>
  <c r="A52" i="4"/>
  <c r="F52" i="4" s="1"/>
  <c r="H51" i="4"/>
  <c r="M51" i="4" s="1"/>
  <c r="A51" i="4"/>
  <c r="F51" i="4" s="1"/>
  <c r="H50" i="4"/>
  <c r="M50" i="4" s="1"/>
  <c r="A50" i="4"/>
  <c r="F50" i="4" s="1"/>
  <c r="H49" i="4"/>
  <c r="M49" i="4" s="1"/>
  <c r="A49" i="4"/>
  <c r="F49" i="4" s="1"/>
  <c r="H48" i="4"/>
  <c r="M48" i="4" s="1"/>
  <c r="A48" i="4"/>
  <c r="F48" i="4" s="1"/>
  <c r="H47" i="4"/>
  <c r="M47" i="4" s="1"/>
  <c r="A47" i="4"/>
  <c r="F47" i="4" s="1"/>
  <c r="H46" i="4"/>
  <c r="M46" i="4" s="1"/>
  <c r="F46" i="4"/>
  <c r="A46" i="4"/>
  <c r="H45" i="4"/>
  <c r="M45" i="4" s="1"/>
  <c r="A45" i="4"/>
  <c r="F45" i="4" s="1"/>
  <c r="H44" i="4"/>
  <c r="M44" i="4" s="1"/>
  <c r="A44" i="4"/>
  <c r="F44" i="4" s="1"/>
  <c r="H43" i="4"/>
  <c r="M43" i="4" s="1"/>
  <c r="A43" i="4"/>
  <c r="F43" i="4" s="1"/>
  <c r="H42" i="4"/>
  <c r="M42" i="4" s="1"/>
  <c r="A42" i="4"/>
  <c r="F42" i="4" s="1"/>
  <c r="H41" i="4"/>
  <c r="M41" i="4" s="1"/>
  <c r="A41" i="4"/>
  <c r="F41" i="4" s="1"/>
  <c r="H40" i="4"/>
  <c r="M40" i="4" s="1"/>
  <c r="A40" i="4"/>
  <c r="F40" i="4" s="1"/>
  <c r="H39" i="4"/>
  <c r="M39" i="4" s="1"/>
  <c r="A39" i="4"/>
  <c r="F39" i="4" s="1"/>
  <c r="H38" i="4"/>
  <c r="M38" i="4" s="1"/>
  <c r="A38" i="4"/>
  <c r="F38" i="4" s="1"/>
  <c r="G17" i="3" s="1"/>
  <c r="H17" i="3" s="1"/>
  <c r="M36" i="4"/>
  <c r="F36" i="4"/>
  <c r="H33" i="4"/>
  <c r="M33" i="4" s="1"/>
  <c r="A33" i="4"/>
  <c r="F33" i="4" s="1"/>
  <c r="H32" i="4"/>
  <c r="M32" i="4" s="1"/>
  <c r="A32" i="4"/>
  <c r="F32" i="4" s="1"/>
  <c r="H31" i="4"/>
  <c r="M31" i="4" s="1"/>
  <c r="A31" i="4"/>
  <c r="F31" i="4" s="1"/>
  <c r="H30" i="4"/>
  <c r="M30" i="4" s="1"/>
  <c r="A30" i="4"/>
  <c r="F30" i="4" s="1"/>
  <c r="H29" i="4"/>
  <c r="M29" i="4" s="1"/>
  <c r="A29" i="4"/>
  <c r="F29" i="4" s="1"/>
  <c r="H28" i="4"/>
  <c r="M28" i="4" s="1"/>
  <c r="A28" i="4"/>
  <c r="F28" i="4" s="1"/>
  <c r="H27" i="4"/>
  <c r="M27" i="4" s="1"/>
  <c r="A27" i="4"/>
  <c r="F27" i="4" s="1"/>
  <c r="H26" i="4"/>
  <c r="M26" i="4" s="1"/>
  <c r="A26" i="4"/>
  <c r="F26" i="4" s="1"/>
  <c r="H25" i="4"/>
  <c r="M25" i="4" s="1"/>
  <c r="A25" i="4"/>
  <c r="F25" i="4" s="1"/>
  <c r="H24" i="4"/>
  <c r="M24" i="4" s="1"/>
  <c r="A24" i="4"/>
  <c r="F24" i="4" s="1"/>
  <c r="H23" i="4"/>
  <c r="M23" i="4" s="1"/>
  <c r="A23" i="4"/>
  <c r="F23" i="4" s="1"/>
  <c r="M22" i="4"/>
  <c r="H22" i="4"/>
  <c r="A22" i="4"/>
  <c r="F22" i="4" s="1"/>
  <c r="H21" i="4"/>
  <c r="M21" i="4" s="1"/>
  <c r="A21" i="4"/>
  <c r="F21" i="4" s="1"/>
  <c r="H20" i="4"/>
  <c r="M20" i="4" s="1"/>
  <c r="A20" i="4"/>
  <c r="F20" i="4" s="1"/>
  <c r="H19" i="4"/>
  <c r="M19" i="4" s="1"/>
  <c r="A19" i="4"/>
  <c r="F19" i="4" s="1"/>
  <c r="H18" i="4"/>
  <c r="M18" i="4" s="1"/>
  <c r="A18" i="4"/>
  <c r="F18" i="4" s="1"/>
  <c r="H17" i="4"/>
  <c r="M17" i="4" s="1"/>
  <c r="A17" i="4"/>
  <c r="F17" i="4" s="1"/>
  <c r="H16" i="4"/>
  <c r="M16" i="4" s="1"/>
  <c r="A16" i="4"/>
  <c r="F16" i="4" s="1"/>
  <c r="H15" i="4"/>
  <c r="M15" i="4" s="1"/>
  <c r="A15" i="4"/>
  <c r="F15" i="4" s="1"/>
  <c r="M14" i="4"/>
  <c r="H14" i="4"/>
  <c r="A14" i="4"/>
  <c r="F14" i="4" s="1"/>
  <c r="M12" i="4"/>
  <c r="F12" i="4"/>
  <c r="C7" i="4"/>
  <c r="K69" i="3"/>
  <c r="E69" i="3"/>
  <c r="I69" i="3" s="1"/>
  <c r="K68" i="3"/>
  <c r="E68" i="3"/>
  <c r="F68" i="3" s="1"/>
  <c r="K67" i="3"/>
  <c r="E67" i="3"/>
  <c r="I67" i="3" s="1"/>
  <c r="K66" i="3"/>
  <c r="E66" i="3"/>
  <c r="I66" i="3" s="1"/>
  <c r="K65" i="3"/>
  <c r="E65" i="3"/>
  <c r="I65" i="3" s="1"/>
  <c r="F64" i="3"/>
  <c r="E64" i="3"/>
  <c r="K64" i="3" s="1"/>
  <c r="E63" i="3"/>
  <c r="F63" i="3" s="1"/>
  <c r="E62" i="3"/>
  <c r="F62" i="3" s="1"/>
  <c r="E61" i="3"/>
  <c r="K61" i="3" s="1"/>
  <c r="E60" i="3"/>
  <c r="E59" i="3"/>
  <c r="I59" i="3" s="1"/>
  <c r="E58" i="3"/>
  <c r="K58" i="3" s="1"/>
  <c r="I57" i="3"/>
  <c r="E57" i="3"/>
  <c r="K57" i="3" s="1"/>
  <c r="I56" i="3"/>
  <c r="F56" i="3"/>
  <c r="E56" i="3"/>
  <c r="K56" i="3" s="1"/>
  <c r="E55" i="3"/>
  <c r="F55" i="3" s="1"/>
  <c r="E54" i="3"/>
  <c r="F54" i="3" s="1"/>
  <c r="E53" i="3"/>
  <c r="K53" i="3" s="1"/>
  <c r="E52" i="3"/>
  <c r="E51" i="3"/>
  <c r="I51" i="3" s="1"/>
  <c r="E50" i="3"/>
  <c r="K49" i="3"/>
  <c r="E49" i="3"/>
  <c r="I49" i="3" s="1"/>
  <c r="E48" i="3"/>
  <c r="K48" i="3" s="1"/>
  <c r="E47" i="3"/>
  <c r="F47" i="3" s="1"/>
  <c r="E46" i="3"/>
  <c r="F46" i="3" s="1"/>
  <c r="E45" i="3"/>
  <c r="K45" i="3" s="1"/>
  <c r="E44" i="3"/>
  <c r="I44" i="3" s="1"/>
  <c r="K43" i="3"/>
  <c r="E43" i="3"/>
  <c r="I43" i="3" s="1"/>
  <c r="E42" i="3"/>
  <c r="E41" i="3"/>
  <c r="F41" i="3" s="1"/>
  <c r="E40" i="3"/>
  <c r="K40" i="3" s="1"/>
  <c r="E39" i="3"/>
  <c r="F39" i="3" s="1"/>
  <c r="E38" i="3"/>
  <c r="F38" i="3" s="1"/>
  <c r="E37" i="3"/>
  <c r="K37" i="3" s="1"/>
  <c r="I36" i="3"/>
  <c r="E36" i="3"/>
  <c r="E35" i="3"/>
  <c r="K35" i="3" s="1"/>
  <c r="E34" i="3"/>
  <c r="G33" i="3"/>
  <c r="H33" i="3" s="1"/>
  <c r="E33" i="3"/>
  <c r="K33" i="3" s="1"/>
  <c r="E32" i="3"/>
  <c r="K32" i="3" s="1"/>
  <c r="G31" i="3"/>
  <c r="E31" i="3"/>
  <c r="K30" i="3"/>
  <c r="E30" i="3"/>
  <c r="F30" i="3" s="1"/>
  <c r="E29" i="3"/>
  <c r="K29" i="3" s="1"/>
  <c r="I28" i="3"/>
  <c r="E28" i="3"/>
  <c r="K27" i="3"/>
  <c r="E27" i="3"/>
  <c r="I27" i="3" s="1"/>
  <c r="E26" i="3"/>
  <c r="E25" i="3"/>
  <c r="I25" i="3" s="1"/>
  <c r="I24" i="3"/>
  <c r="F24" i="3"/>
  <c r="E24" i="3"/>
  <c r="K24" i="3" s="1"/>
  <c r="E23" i="3"/>
  <c r="F23" i="3" s="1"/>
  <c r="E22" i="3"/>
  <c r="F22" i="3" s="1"/>
  <c r="E21" i="3"/>
  <c r="K21" i="3" s="1"/>
  <c r="E20" i="3"/>
  <c r="I20" i="3" s="1"/>
  <c r="E19" i="3"/>
  <c r="K19" i="3" s="1"/>
  <c r="E18" i="3"/>
  <c r="I17" i="3"/>
  <c r="E17" i="3"/>
  <c r="K17" i="3" s="1"/>
  <c r="I16" i="3"/>
  <c r="F16" i="3"/>
  <c r="E16" i="3"/>
  <c r="K16" i="3" s="1"/>
  <c r="G15" i="3"/>
  <c r="E15" i="3"/>
  <c r="C7" i="3"/>
  <c r="D69" i="2"/>
  <c r="D9" i="3" s="1"/>
  <c r="C69" i="2"/>
  <c r="B9" i="3" s="1"/>
  <c r="D67" i="2"/>
  <c r="C67" i="2"/>
  <c r="E66" i="2"/>
  <c r="F66" i="2" s="1"/>
  <c r="E65" i="2"/>
  <c r="D61" i="2"/>
  <c r="C61" i="2"/>
  <c r="E60" i="2"/>
  <c r="F60" i="2" s="1"/>
  <c r="F59" i="2"/>
  <c r="E59" i="2"/>
  <c r="E58" i="2"/>
  <c r="E61" i="2" s="1"/>
  <c r="C54" i="2"/>
  <c r="F53" i="2"/>
  <c r="E53" i="2"/>
  <c r="F52" i="2"/>
  <c r="E52" i="2"/>
  <c r="F51" i="2"/>
  <c r="E51" i="2"/>
  <c r="D47" i="2"/>
  <c r="C47" i="2"/>
  <c r="F46" i="2"/>
  <c r="E46" i="2"/>
  <c r="E45" i="2"/>
  <c r="F45" i="2" s="1"/>
  <c r="E44" i="2"/>
  <c r="F44" i="2" s="1"/>
  <c r="E43" i="2"/>
  <c r="F43" i="2" s="1"/>
  <c r="D39" i="2"/>
  <c r="C39" i="2"/>
  <c r="E38" i="2"/>
  <c r="F38" i="2" s="1"/>
  <c r="E37" i="2"/>
  <c r="F37" i="2" s="1"/>
  <c r="E36" i="2"/>
  <c r="F36" i="2" s="1"/>
  <c r="E35" i="2"/>
  <c r="F35" i="2" s="1"/>
  <c r="E34" i="2"/>
  <c r="E39" i="2" s="1"/>
  <c r="E33" i="2"/>
  <c r="F33" i="2" s="1"/>
  <c r="E32" i="2"/>
  <c r="F32" i="2" s="1"/>
  <c r="D28" i="2"/>
  <c r="C28" i="2"/>
  <c r="E27" i="2"/>
  <c r="F27" i="2" s="1"/>
  <c r="F26" i="2"/>
  <c r="E26" i="2"/>
  <c r="E25" i="2"/>
  <c r="D21" i="2"/>
  <c r="C21" i="2"/>
  <c r="E20" i="2"/>
  <c r="F20" i="2" s="1"/>
  <c r="E19" i="2"/>
  <c r="F19" i="2" s="1"/>
  <c r="E18" i="2"/>
  <c r="F18" i="2" s="1"/>
  <c r="E17" i="2"/>
  <c r="F17" i="2" s="1"/>
  <c r="F16" i="2"/>
  <c r="E16" i="2"/>
  <c r="E15" i="2"/>
  <c r="F15" i="2" s="1"/>
  <c r="E14" i="2"/>
  <c r="F14" i="2" s="1"/>
  <c r="G49" i="3" l="1"/>
  <c r="H49" i="3" s="1"/>
  <c r="G41" i="3"/>
  <c r="H41" i="3" s="1"/>
  <c r="F21" i="2"/>
  <c r="I35" i="3"/>
  <c r="I41" i="3"/>
  <c r="K41" i="3"/>
  <c r="F49" i="3"/>
  <c r="F65" i="3"/>
  <c r="K22" i="3"/>
  <c r="I48" i="3"/>
  <c r="F17" i="3"/>
  <c r="I30" i="3"/>
  <c r="F57" i="3"/>
  <c r="G63" i="3"/>
  <c r="F25" i="3"/>
  <c r="I38" i="3"/>
  <c r="G29" i="3"/>
  <c r="H29" i="3" s="1"/>
  <c r="F69" i="2"/>
  <c r="H9" i="3" s="1"/>
  <c r="K25" i="3"/>
  <c r="I68" i="3"/>
  <c r="F33" i="3"/>
  <c r="I46" i="3"/>
  <c r="G28" i="3"/>
  <c r="H28" i="3" s="1"/>
  <c r="G55" i="3"/>
  <c r="F32" i="3"/>
  <c r="K38" i="3"/>
  <c r="K51" i="3"/>
  <c r="K59" i="3"/>
  <c r="G39" i="3"/>
  <c r="H39" i="3" s="1"/>
  <c r="G46" i="3"/>
  <c r="H46" i="3" s="1"/>
  <c r="G57" i="3"/>
  <c r="H57" i="3" s="1"/>
  <c r="F40" i="3"/>
  <c r="K46" i="3"/>
  <c r="I54" i="3"/>
  <c r="I62" i="3"/>
  <c r="G36" i="3"/>
  <c r="H36" i="3" s="1"/>
  <c r="I19" i="3"/>
  <c r="E54" i="2"/>
  <c r="I32" i="3"/>
  <c r="E28" i="2"/>
  <c r="I33" i="3"/>
  <c r="I40" i="3"/>
  <c r="K54" i="3"/>
  <c r="K62" i="3"/>
  <c r="F69" i="3"/>
  <c r="I22" i="3"/>
  <c r="F48" i="3"/>
  <c r="G52" i="3"/>
  <c r="H52" i="3" s="1"/>
  <c r="G68" i="3"/>
  <c r="H68" i="3" s="1"/>
  <c r="G23" i="3"/>
  <c r="H23" i="3" s="1"/>
  <c r="K15" i="3"/>
  <c r="H15" i="3"/>
  <c r="I15" i="3"/>
  <c r="K31" i="3"/>
  <c r="H31" i="3"/>
  <c r="I31" i="3"/>
  <c r="G21" i="3"/>
  <c r="H21" i="3" s="1"/>
  <c r="F15" i="3"/>
  <c r="F31" i="3"/>
  <c r="G19" i="3"/>
  <c r="H19" i="3" s="1"/>
  <c r="G22" i="3"/>
  <c r="H22" i="3" s="1"/>
  <c r="G62" i="3"/>
  <c r="H62" i="3" s="1"/>
  <c r="K47" i="3"/>
  <c r="I47" i="3"/>
  <c r="G24" i="3"/>
  <c r="G40" i="3"/>
  <c r="H40" i="3" s="1"/>
  <c r="G18" i="3"/>
  <c r="E67" i="2"/>
  <c r="F65" i="2"/>
  <c r="F67" i="2" s="1"/>
  <c r="G16" i="3"/>
  <c r="G37" i="3"/>
  <c r="H37" i="3" s="1"/>
  <c r="G26" i="3"/>
  <c r="G38" i="3"/>
  <c r="H38" i="3" s="1"/>
  <c r="K28" i="3"/>
  <c r="F28" i="3"/>
  <c r="G48" i="3"/>
  <c r="H48" i="3" s="1"/>
  <c r="G54" i="3"/>
  <c r="H54" i="3" s="1"/>
  <c r="K23" i="3"/>
  <c r="I23" i="3"/>
  <c r="K39" i="3"/>
  <c r="I39" i="3"/>
  <c r="G27" i="3"/>
  <c r="G50" i="3"/>
  <c r="G51" i="3"/>
  <c r="F34" i="2"/>
  <c r="F39" i="2" s="1"/>
  <c r="I60" i="3"/>
  <c r="K60" i="3"/>
  <c r="F60" i="3"/>
  <c r="E21" i="2"/>
  <c r="E69" i="2" s="1"/>
  <c r="F9" i="3" s="1"/>
  <c r="K55" i="3"/>
  <c r="I55" i="3"/>
  <c r="H55" i="3"/>
  <c r="K44" i="3"/>
  <c r="F44" i="3"/>
  <c r="F54" i="2"/>
  <c r="H44" i="3"/>
  <c r="G64" i="3"/>
  <c r="G45" i="3"/>
  <c r="H45" i="3" s="1"/>
  <c r="E47" i="2"/>
  <c r="G35" i="3"/>
  <c r="G67" i="3"/>
  <c r="H67" i="3" s="1"/>
  <c r="G69" i="3"/>
  <c r="H69" i="3" s="1"/>
  <c r="G58" i="3"/>
  <c r="H58" i="3" s="1"/>
  <c r="K26" i="3"/>
  <c r="I26" i="3"/>
  <c r="H26" i="3"/>
  <c r="F26" i="3"/>
  <c r="K42" i="3"/>
  <c r="I42" i="3"/>
  <c r="F42" i="3"/>
  <c r="G43" i="3"/>
  <c r="H27" i="3"/>
  <c r="H43" i="3"/>
  <c r="G61" i="3"/>
  <c r="H61" i="3" s="1"/>
  <c r="F47" i="2"/>
  <c r="I52" i="3"/>
  <c r="K52" i="3"/>
  <c r="F52" i="3"/>
  <c r="G56" i="3"/>
  <c r="H56" i="3" s="1"/>
  <c r="G65" i="3"/>
  <c r="H65" i="3" s="1"/>
  <c r="K50" i="3"/>
  <c r="I50" i="3"/>
  <c r="H50" i="3"/>
  <c r="F50" i="3"/>
  <c r="G42" i="3"/>
  <c r="H42" i="3" s="1"/>
  <c r="G59" i="3"/>
  <c r="H59" i="3" s="1"/>
  <c r="K18" i="3"/>
  <c r="I18" i="3"/>
  <c r="H18" i="3"/>
  <c r="F18" i="3"/>
  <c r="K34" i="3"/>
  <c r="I34" i="3"/>
  <c r="H34" i="3"/>
  <c r="F34" i="3"/>
  <c r="H51" i="3"/>
  <c r="G47" i="3"/>
  <c r="H47" i="3" s="1"/>
  <c r="H35" i="3"/>
  <c r="K63" i="3"/>
  <c r="I63" i="3"/>
  <c r="H63" i="3"/>
  <c r="K20" i="3"/>
  <c r="F20" i="3"/>
  <c r="K36" i="3"/>
  <c r="F36" i="3"/>
  <c r="G30" i="3"/>
  <c r="H30" i="3" s="1"/>
  <c r="G34" i="3"/>
  <c r="G53" i="3"/>
  <c r="H53" i="3" s="1"/>
  <c r="G66" i="3"/>
  <c r="H66" i="3" s="1"/>
  <c r="F58" i="3"/>
  <c r="F25" i="2"/>
  <c r="F28" i="2" s="1"/>
  <c r="F58" i="2"/>
  <c r="F61" i="2" s="1"/>
  <c r="F21" i="3"/>
  <c r="F29" i="3"/>
  <c r="F37" i="3"/>
  <c r="F45" i="3"/>
  <c r="F53" i="3"/>
  <c r="F61" i="3"/>
  <c r="F66" i="3"/>
  <c r="I58" i="3"/>
  <c r="I21" i="3"/>
  <c r="I29" i="3"/>
  <c r="I37" i="3"/>
  <c r="I45" i="3"/>
  <c r="I53" i="3"/>
  <c r="I61" i="3"/>
  <c r="H16" i="3"/>
  <c r="F19" i="3"/>
  <c r="H24" i="3"/>
  <c r="F27" i="3"/>
  <c r="H32" i="3"/>
  <c r="F35" i="3"/>
  <c r="F43" i="3"/>
  <c r="F51" i="3"/>
  <c r="F59" i="3"/>
  <c r="H64" i="3"/>
  <c r="F67" i="3"/>
  <c r="I64" i="3"/>
  <c r="J9" i="3" l="1"/>
</calcChain>
</file>

<file path=xl/sharedStrings.xml><?xml version="1.0" encoding="utf-8"?>
<sst xmlns="http://schemas.openxmlformats.org/spreadsheetml/2006/main" count="879" uniqueCount="216">
  <si>
    <t>BTC 2.0 / BANDA TAEKWONDO CHAMPIONSHIP 2026</t>
  </si>
  <si>
    <t>PANDUAN RESMI / PAKET ENTRY</t>
  </si>
  <si>
    <t>Panduan Pengisian</t>
  </si>
  <si>
    <t>PAKET ENTRY BTC 2.0</t>
  </si>
  <si>
    <t>Ikuti urutan pengisian agar jumlah peserta, data atlet, estimasi biaya, dan status kelengkapan tetap sinkron.</t>
  </si>
  <si>
    <t>ALUR PENGISIAN YANG WAJIB DIIKUTI</t>
  </si>
  <si>
    <t>01</t>
  </si>
  <si>
    <t>LENGKAPI IDENTITAS TEAM</t>
  </si>
  <si>
    <t>Buka ENTRY BY CLASS, lalu isi Nama Team / Dojang, Kota / Kabupaten, Penanggung Jawab, serta Nomor WhatsApp / Email.</t>
  </si>
  <si>
    <t>02</t>
  </si>
  <si>
    <t>ISI JUMLAH PESERTA</t>
  </si>
  <si>
    <t>Masukkan angka hanya pada sel kuning di ENTRY BY CLASS. Pisahkan jumlah Putra, Putri, Pair, dan Beregu sesuai kategori yang diikuti.</t>
  </si>
  <si>
    <t>03</t>
  </si>
  <si>
    <t>PERIKSA RINGKASAN OTOMATIS</t>
  </si>
  <si>
    <t>Buka RINGKASAN untuk memastikan total entri, total atlet, dan estimasi biaya sesuai. Tarif Free Style belum termasuk karena tidak tercantum dalam proposal.</t>
  </si>
  <si>
    <t>04</t>
  </si>
  <si>
    <t>LENGKAPI DATA PESERTA</t>
  </si>
  <si>
    <t>Isi sheet pertandingan sesuai nomor yang diikuti. Gunakan panel biru untuk Putra, panel merah untuk Putri, dan isi hanya baris kuning yang aktif.</t>
  </si>
  <si>
    <t>05</t>
  </si>
  <si>
    <t>VALIDASI LALU SIMPAN</t>
  </si>
  <si>
    <t>Pastikan seluruh target berstatus SIAP, kemudian simpan dengan nama BTC2_NamaDojang_Kota.xlsx dan kirimkan kepada Admin di 085370507007.</t>
  </si>
  <si>
    <t>KODE WARNA</t>
  </si>
  <si>
    <t>CHECKLIST SEBELUM DIKIRIM</t>
  </si>
  <si>
    <t>PUTRA</t>
  </si>
  <si>
    <t>Panel data atlet Putra.</t>
  </si>
  <si>
    <t>01  Jumlah di Entry by Class sesuai peserta sebenarnya.</t>
  </si>
  <si>
    <t>02  Tahun lahir ditulis empat digit dan sesuai kategori.</t>
  </si>
  <si>
    <t>PUTRI</t>
  </si>
  <si>
    <t>Panel data atlet Putri.</t>
  </si>
  <si>
    <t>03  Kelas berat Kyorugi Prestasi dipilih pada baris resmi.</t>
  </si>
  <si>
    <t>INPUT</t>
  </si>
  <si>
    <t>Sel yang boleh diisi.</t>
  </si>
  <si>
    <t>04  Tidak ada status BELUM, PERIKSA, CEK USIA, atau LEBIH.</t>
  </si>
  <si>
    <t>05  Nama file dan kontak team sudah benar.</t>
  </si>
  <si>
    <t>OTOMATIS</t>
  </si>
  <si>
    <t>Rumus dan hasil; jangan diubah.</t>
  </si>
  <si>
    <t>PENTING: Jangan mengganti nama sheet, menghapus baris atau kolom, mengubah rumus, maupun mengubah daftar kelas berat. Foto atlet tidak diperlukan dalam paket entry ini.</t>
  </si>
  <si>
    <t>URUTAN SHEET:  PANDUAN  →  ENTRY BY CLASS  →  RINGKASAN  →  SHEET PERTANDINGAN</t>
  </si>
  <si>
    <t>Acuan: Proposal Peserta BTC 2.0 · Form Entry by Class dan Entry by Name.</t>
  </si>
  <si>
    <t>LANGKAH 1 / INPUT JUMLAH</t>
  </si>
  <si>
    <t>Entry by Class</t>
  </si>
  <si>
    <t>Isi angka pada sel kuning. Setiap kategori, gender, pair, dan beregu dipisahkan sesuai proposal.</t>
  </si>
  <si>
    <t>Nama Team / Dojang</t>
  </si>
  <si>
    <t>Kota / Kabupaten</t>
  </si>
  <si>
    <t>Penanggung Jawab</t>
  </si>
  <si>
    <t>Nomor WhatsApp / Email</t>
  </si>
  <si>
    <t>KYORUGI - FESTIVAL &amp; PEMULA</t>
  </si>
  <si>
    <t>Divisi / Nomor</t>
  </si>
  <si>
    <t>Kategori</t>
  </si>
  <si>
    <t>Putra</t>
  </si>
  <si>
    <t>Putri</t>
  </si>
  <si>
    <t>Total Entri</t>
  </si>
  <si>
    <t>Total Atlet</t>
  </si>
  <si>
    <t>Festival</t>
  </si>
  <si>
    <t>Super Kids</t>
  </si>
  <si>
    <t>Pra Cadet A</t>
  </si>
  <si>
    <t>Pemula</t>
  </si>
  <si>
    <t>Pra Cadet B</t>
  </si>
  <si>
    <t>Pra Cadet C</t>
  </si>
  <si>
    <t>Cadet</t>
  </si>
  <si>
    <t>Junior</t>
  </si>
  <si>
    <t>Senior</t>
  </si>
  <si>
    <t>SUBTOTAL</t>
  </si>
  <si>
    <t>KYORUGI PRESTASI</t>
  </si>
  <si>
    <t>Prestasi</t>
  </si>
  <si>
    <t>POOMSAE - FESTIVAL &amp; PEMULA</t>
  </si>
  <si>
    <t>POOMSAE PRESTASI - INDIVIDUAL</t>
  </si>
  <si>
    <t>Individual</t>
  </si>
  <si>
    <t>Master</t>
  </si>
  <si>
    <t>POOMSAE PRESTASI - PAIR</t>
  </si>
  <si>
    <t>Nomor</t>
  </si>
  <si>
    <t>Jumlah Pair</t>
  </si>
  <si>
    <t>Atlet / Pair</t>
  </si>
  <si>
    <t>Pair</t>
  </si>
  <si>
    <t>POOMSAE PRESTASI - BEREGU</t>
  </si>
  <si>
    <t>Beregu Putra</t>
  </si>
  <si>
    <t>Beregu Putri</t>
  </si>
  <si>
    <t>Total Tim</t>
  </si>
  <si>
    <t>Beregu</t>
  </si>
  <si>
    <t>POOMSAE PRESTASI - FREE STYLE INDIVIDUAL</t>
  </si>
  <si>
    <t>Free Style</t>
  </si>
  <si>
    <t>TOTAL KESELURUHAN</t>
  </si>
  <si>
    <t>Arti total</t>
  </si>
  <si>
    <t>Putra/Putri = jumlah atlet</t>
  </si>
  <si>
    <t>Entri = individu/pair/tim</t>
  </si>
  <si>
    <t>Atlet = anggota sebenarnya</t>
  </si>
  <si>
    <t>Catatan audit proposal: Kyorugi Master tidak dibuka karena aturan teknis, tabel biaya, kelas berat, dan formulir Entry by Name hanya menyediakan Cadet, Junior, dan Senior. Free Style tetap dicatat, tetapi tarifnya belum tercantum dalam proposal.</t>
  </si>
  <si>
    <t>LANGKAH 2 / OUTPUT OTOMATIS</t>
  </si>
  <si>
    <t>Ringkasan &amp; Kontrol Entry</t>
  </si>
  <si>
    <t>Target berasal dari Entry by Class; kelengkapan dibaca dari sheet pertandingan masing-masing.</t>
  </si>
  <si>
    <t>Total Putra</t>
  </si>
  <si>
    <t>Total Putri</t>
  </si>
  <si>
    <t>Estimasi Biaya</t>
  </si>
  <si>
    <t>Tarif Free Style belum tercantum dalam proposal dan tidak dijumlahkan ke estimasi biaya.</t>
  </si>
  <si>
    <t>KONTROL PER KATEGORI DAN GENDER</t>
  </si>
  <si>
    <t>Cabang</t>
  </si>
  <si>
    <t>Gender</t>
  </si>
  <si>
    <t>Target Entri</t>
  </si>
  <si>
    <t>Target Atlet</t>
  </si>
  <si>
    <t>Data Lengkap</t>
  </si>
  <si>
    <t>Sisa</t>
  </si>
  <si>
    <t>Status</t>
  </si>
  <si>
    <t>Tarif / Entri</t>
  </si>
  <si>
    <t>Estimasi</t>
  </si>
  <si>
    <t>Kyorugi</t>
  </si>
  <si>
    <t>Poomsae</t>
  </si>
  <si>
    <t>Campuran</t>
  </si>
  <si>
    <t>Sumber: Proposal Peserta BTC 2.0.pdf - biaya pada Halaman 8; usia dan kategori pada Halaman 13-15; Form A.2-A.3 dan B.1-F.1 pada Halaman 23-33.</t>
  </si>
  <si>
    <t>LANGKAH 3 / DATA PESERTA</t>
  </si>
  <si>
    <t>Kyorugi Festival &amp; Pemula</t>
  </si>
  <si>
    <t>Putra berada di panel kiri dan Putri di panel kanan. Tinggi serta berat tetap dicatat untuk kebutuhan pertandingan.</t>
  </si>
  <si>
    <t>Entry by Class mengaktifkan baris kuning. Isi hanya baris aktif; panel Putra dan Putri dipisahkan oleh garis hitam.</t>
  </si>
  <si>
    <t>FESTIVAL / SUPER KIDS / PUTRA · MAKS 20</t>
  </si>
  <si>
    <t>Target</t>
  </si>
  <si>
    <t>FESTIVAL / SUPER KIDS / PUTRI · MAKS 20</t>
  </si>
  <si>
    <t>No.</t>
  </si>
  <si>
    <t>Nama Atlet</t>
  </si>
  <si>
    <t>Tahun Lahir</t>
  </si>
  <si>
    <t>Tinggi (cm)</t>
  </si>
  <si>
    <t>Berat (kg)</t>
  </si>
  <si>
    <t>FESTIVAL / PRA CADET A / PUTRA · MAKS 20</t>
  </si>
  <si>
    <t>FESTIVAL / PRA CADET A / PUTRI · MAKS 20</t>
  </si>
  <si>
    <t>PEMULA / PRA CADET B / PUTRA · MAKS 20</t>
  </si>
  <si>
    <t>PEMULA / PRA CADET B / PUTRI · MAKS 20</t>
  </si>
  <si>
    <t>PEMULA / PRA CADET C / PUTRA · MAKS 20</t>
  </si>
  <si>
    <t>PEMULA / PRA CADET C / PUTRI · MAKS 20</t>
  </si>
  <si>
    <t>PEMULA / CADET / PUTRA · MAKS 20</t>
  </si>
  <si>
    <t>PEMULA / CADET / PUTRI · MAKS 20</t>
  </si>
  <si>
    <t>PEMULA / JUNIOR / PUTRA · MAKS 20</t>
  </si>
  <si>
    <t>PEMULA / JUNIOR / PUTRI · MAKS 20</t>
  </si>
  <si>
    <t>PEMULA / SENIOR / PUTRA · MAKS 20</t>
  </si>
  <si>
    <t>PEMULA / SENIOR / PUTRI · MAKS 20</t>
  </si>
  <si>
    <t>Kyorugi Prestasi</t>
  </si>
  <si>
    <t>Kelas resmi Putra berada di kiri dan Putri di kanan, dipisahkan garis hitam untuk pembacaan yang lebih cepat.</t>
  </si>
  <si>
    <t>Isi nama pada kelas berat yang dipilih. Target masing-masing panel mengikuti angka Entry by Class.</t>
  </si>
  <si>
    <t>PRESTASI / CADET / PUTRA</t>
  </si>
  <si>
    <t>PRESTASI / CADET / PUTRI</t>
  </si>
  <si>
    <t>Kelas Berat</t>
  </si>
  <si>
    <t>Under 33 kg</t>
  </si>
  <si>
    <t>Under 29 kg</t>
  </si>
  <si>
    <t>Under 37 kg</t>
  </si>
  <si>
    <t>Under 41 kg</t>
  </si>
  <si>
    <t>Under 45 kg</t>
  </si>
  <si>
    <t>Under 49 kg</t>
  </si>
  <si>
    <t>Under 44 kg</t>
  </si>
  <si>
    <t>Under 53 kg</t>
  </si>
  <si>
    <t>Under 47 kg</t>
  </si>
  <si>
    <t>Under 57 kg</t>
  </si>
  <si>
    <t>Under 51 kg</t>
  </si>
  <si>
    <t>Under 61 kg</t>
  </si>
  <si>
    <t>Under 55 kg</t>
  </si>
  <si>
    <t>Under 65 kg</t>
  </si>
  <si>
    <t>Under 59 kg</t>
  </si>
  <si>
    <t>Over 65 kg</t>
  </si>
  <si>
    <t>Over 59 kg</t>
  </si>
  <si>
    <t>PRESTASI / JUNIOR / PUTRA</t>
  </si>
  <si>
    <t>PRESTASI / JUNIOR / PUTRI</t>
  </si>
  <si>
    <t>Under 42 kg</t>
  </si>
  <si>
    <t>Under 48 kg</t>
  </si>
  <si>
    <t>Under 46 kg</t>
  </si>
  <si>
    <t>Under 52 kg</t>
  </si>
  <si>
    <t>Under 63 kg</t>
  </si>
  <si>
    <t>Under 68 kg</t>
  </si>
  <si>
    <t>Under 73 kg</t>
  </si>
  <si>
    <t>Under 78 kg</t>
  </si>
  <si>
    <t>Over 78 kg</t>
  </si>
  <si>
    <t>Over 68 kg</t>
  </si>
  <si>
    <t>PRESTASI / SENIOR / PUTRA</t>
  </si>
  <si>
    <t>PRESTASI / SENIOR / PUTRI</t>
  </si>
  <si>
    <t>Under 54 kg</t>
  </si>
  <si>
    <t>Under 58 kg</t>
  </si>
  <si>
    <t>Under 74 kg</t>
  </si>
  <si>
    <t>Under 62 kg</t>
  </si>
  <si>
    <t>Under 80 kg</t>
  </si>
  <si>
    <t>Under 67 kg</t>
  </si>
  <si>
    <t>Under 87 kg</t>
  </si>
  <si>
    <t>Over 87 kg</t>
  </si>
  <si>
    <t>Over 73 kg</t>
  </si>
  <si>
    <t>Poomsae Individual</t>
  </si>
  <si>
    <t>Festival, Pemula, Prestasi Individual, dan Free Style ditampilkan dengan Putra di kiri serta Putri di kanan.</t>
  </si>
  <si>
    <t>Entry by Class mengaktifkan baris kuning. Isi hanya baris aktif; target setiap kategori dan panel mengikuti input.</t>
  </si>
  <si>
    <t>INDIVIDUAL / CADET / PUTRA · MAKS 15</t>
  </si>
  <si>
    <t>INDIVIDUAL / CADET / PUTRI · MAKS 15</t>
  </si>
  <si>
    <t>INDIVIDUAL / JUNIOR / PUTRA · MAKS 15</t>
  </si>
  <si>
    <t>INDIVIDUAL / JUNIOR / PUTRI · MAKS 15</t>
  </si>
  <si>
    <t>INDIVIDUAL / SENIOR / PUTRA · MAKS 15</t>
  </si>
  <si>
    <t>INDIVIDUAL / SENIOR / PUTRI · MAKS 15</t>
  </si>
  <si>
    <t>INDIVIDUAL / MASTER / PUTRA · MAKS 15</t>
  </si>
  <si>
    <t>INDIVIDUAL / MASTER / PUTRI · MAKS 15</t>
  </si>
  <si>
    <t>FREE STYLE / JUNIOR / PUTRA · MAKS 10</t>
  </si>
  <si>
    <t>FREE STYLE / JUNIOR / PUTRI · MAKS 10</t>
  </si>
  <si>
    <t>FREE STYLE / SENIOR / PUTRA · MAKS 10</t>
  </si>
  <si>
    <t>FREE STYLE / SENIOR / PUTRI · MAKS 10</t>
  </si>
  <si>
    <t>Poomsae Pair &amp; Beregu</t>
  </si>
  <si>
    <t>Pair menggunakan satu Putra dan satu Putri; Beregu menempatkan tim Putra di kiri dan tim Putri di kanan.</t>
  </si>
  <si>
    <t>PAIR / CADET / PUTRA + PUTRI · MAKS 10</t>
  </si>
  <si>
    <t>No. Pair</t>
  </si>
  <si>
    <t>Nama Putra</t>
  </si>
  <si>
    <t>Tahun Putra</t>
  </si>
  <si>
    <t>Nama Putri</t>
  </si>
  <si>
    <t>Tahun Putri</t>
  </si>
  <si>
    <t>PAIR / JUNIOR / PUTRA + PUTRI · MAKS 10</t>
  </si>
  <si>
    <t>PAIR / SENIOR / PUTRA + PUTRI · MAKS 10</t>
  </si>
  <si>
    <t>BEREGU / CADET / PUTRA · MAKS 10</t>
  </si>
  <si>
    <t>BEREGU / CADET / PUTRI · MAKS 10</t>
  </si>
  <si>
    <t>No. Tim</t>
  </si>
  <si>
    <t>Nama Atlet 1</t>
  </si>
  <si>
    <t>Tahun 1</t>
  </si>
  <si>
    <t>Nama Atlet 2</t>
  </si>
  <si>
    <t>Tahun 2</t>
  </si>
  <si>
    <t>Nama Atlet 3</t>
  </si>
  <si>
    <t>Tahun 3</t>
  </si>
  <si>
    <t>BEREGU / JUNIOR / PUTRA · MAKS 10</t>
  </si>
  <si>
    <t>BEREGU / JUNIOR / PUTRI · MAKS 10</t>
  </si>
  <si>
    <t>BEREGU / SENIOR / PUTRA · MAKS 10</t>
  </si>
  <si>
    <t>BEREGU / SENIOR / PUTRI · MAKS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</si>
</sst>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p&quot;\ #,##0"/>
  </numFmts>
  <fonts count="23">
    <font>
      <sz val="11"/>
      <name val="Carlito"/>
    </font>
    <font>
      <b/>
      <sz val="11"/>
      <color rgb="FFFFFFFF"/>
      <name val="Aptos"/>
    </font>
    <font>
      <b/>
      <sz val="9"/>
      <color rgb="FFD62832"/>
      <name val="Aptos"/>
    </font>
    <font>
      <b/>
      <sz val="24"/>
      <color rgb="FF090909"/>
      <name val="Aptos"/>
    </font>
    <font>
      <b/>
      <sz val="16"/>
      <color rgb="FF174A82"/>
      <name val="Aptos"/>
    </font>
    <font>
      <sz val="9"/>
      <color rgb="FF667085"/>
      <name val="Aptos"/>
    </font>
    <font>
      <b/>
      <sz val="10"/>
      <color rgb="FFFFFFFF"/>
      <name val="Aptos"/>
    </font>
    <font>
      <b/>
      <sz val="21"/>
      <color rgb="FF174A82"/>
      <name val="Aptos"/>
    </font>
    <font>
      <sz val="9"/>
      <color rgb="FF202633"/>
      <name val="Aptos"/>
    </font>
    <font>
      <b/>
      <sz val="21"/>
      <color rgb="FFD62832"/>
      <name val="Aptos"/>
    </font>
    <font>
      <b/>
      <sz val="9"/>
      <color rgb="FFFFFFFF"/>
      <name val="Aptos"/>
    </font>
    <font>
      <sz val="10"/>
      <color rgb="FF202633"/>
      <name val="Aptos"/>
    </font>
    <font>
      <b/>
      <sz val="9"/>
      <color rgb="FF202633"/>
      <name val="Aptos"/>
    </font>
    <font>
      <b/>
      <sz val="9"/>
      <color rgb="FF174A82"/>
      <name val="Aptos"/>
    </font>
    <font>
      <sz val="9"/>
      <color rgb="FF202633"/>
      <name val="Aptos"/>
    </font>
    <font>
      <b/>
      <sz val="9"/>
      <color rgb="FF166534"/>
      <name val="Aptos"/>
    </font>
    <font>
      <b/>
      <sz val="9"/>
      <color rgb="FF991B1B"/>
      <name val="Aptos"/>
    </font>
    <font>
      <i/>
      <sz val="8"/>
      <color rgb="FF667085"/>
      <name val="Aptos"/>
    </font>
    <font>
      <b/>
      <sz val="21"/>
      <color rgb="FF090909"/>
      <name val="Aptos"/>
    </font>
    <font>
      <i/>
      <sz val="9"/>
      <color rgb="FF9A3412"/>
      <name val="Aptos"/>
    </font>
    <font>
      <sz val="9"/>
      <color rgb="FF9A3412"/>
      <name val="Aptos"/>
    </font>
    <font>
      <b/>
      <sz val="8"/>
      <color rgb="FF667085"/>
      <name val="Aptos"/>
    </font>
    <font>
      <b/>
      <sz val="8"/>
      <color rgb="FF174A82"/>
      <name val="Aptos"/>
    </font>
  </fonts>
  <fills count="14">
    <fill>
      <patternFill patternType="none"/>
    </fill>
    <fill>
      <patternFill patternType="gray125"/>
    </fill>
    <fill>
      <patternFill patternType="solid">
        <fgColor rgb="FF090909"/>
      </patternFill>
    </fill>
    <fill>
      <patternFill patternType="solid">
        <fgColor rgb="FFF8F8F5"/>
      </patternFill>
    </fill>
    <fill>
      <patternFill patternType="solid">
        <fgColor rgb="FFFFFFFF"/>
      </patternFill>
    </fill>
    <fill>
      <patternFill patternType="solid">
        <fgColor rgb="FFD62832"/>
      </patternFill>
    </fill>
    <fill>
      <patternFill patternType="solid">
        <fgColor rgb="FF174A82"/>
      </patternFill>
    </fill>
    <fill>
      <patternFill patternType="solid">
        <fgColor rgb="FFFFF2BF"/>
      </patternFill>
    </fill>
    <fill>
      <patternFill patternType="solid">
        <fgColor rgb="FFEDF3F8"/>
      </patternFill>
    </fill>
    <fill>
      <patternFill patternType="solid">
        <fgColor rgb="FFDCFCE7"/>
      </patternFill>
    </fill>
    <fill>
      <patternFill patternType="solid">
        <fgColor rgb="FFFCE8EA"/>
      </patternFill>
    </fill>
    <fill>
      <patternFill patternType="solid">
        <fgColor rgb="FFEAF1F8"/>
      </patternFill>
    </fill>
    <fill>
      <patternFill patternType="solid">
        <fgColor rgb="FFFFF8E8"/>
      </patternFill>
    </fill>
    <fill>
      <patternFill patternType="solid">
        <fgColor theme="0"/>
        <bgColor indexed="64"/>
      </patternFill>
    </fill>
  </fills>
  <borders count="37">
    <border>
      <left/>
      <right/>
      <top/>
      <bottom/>
      <diagonal/>
    </border>
    <border>
      <left style="medium">
        <color rgb="FF090909"/>
      </left>
      <right/>
      <top style="medium">
        <color rgb="FF090909"/>
      </top>
      <bottom/>
      <diagonal/>
    </border>
    <border>
      <left/>
      <right/>
      <top style="medium">
        <color rgb="FF090909"/>
      </top>
      <bottom/>
      <diagonal/>
    </border>
    <border>
      <left/>
      <right style="medium">
        <color rgb="FF090909"/>
      </right>
      <top style="medium">
        <color rgb="FF090909"/>
      </top>
      <bottom/>
      <diagonal/>
    </border>
    <border>
      <left style="medium">
        <color rgb="FF090909"/>
      </left>
      <right/>
      <top/>
      <bottom/>
      <diagonal/>
    </border>
    <border>
      <left/>
      <right style="medium">
        <color rgb="FF090909"/>
      </right>
      <top/>
      <bottom/>
      <diagonal/>
    </border>
    <border>
      <left style="medium">
        <color rgb="FF090909"/>
      </left>
      <right/>
      <top/>
      <bottom style="medium">
        <color rgb="FF090909"/>
      </bottom>
      <diagonal/>
    </border>
    <border>
      <left/>
      <right/>
      <top/>
      <bottom style="medium">
        <color rgb="FF090909"/>
      </bottom>
      <diagonal/>
    </border>
    <border>
      <left/>
      <right style="medium">
        <color rgb="FF090909"/>
      </right>
      <top/>
      <bottom style="medium">
        <color rgb="FF090909"/>
      </bottom>
      <diagonal/>
    </border>
    <border>
      <left style="thin">
        <color rgb="FFCBD5E1"/>
      </left>
      <right/>
      <top style="thin">
        <color rgb="FFCBD5E1"/>
      </top>
      <bottom/>
      <diagonal/>
    </border>
    <border>
      <left/>
      <right/>
      <top style="thin">
        <color rgb="FFCBD5E1"/>
      </top>
      <bottom/>
      <diagonal/>
    </border>
    <border>
      <left/>
      <right style="thin">
        <color rgb="FFCBD5E1"/>
      </right>
      <top style="thin">
        <color rgb="FFCBD5E1"/>
      </top>
      <bottom/>
      <diagonal/>
    </border>
    <border>
      <left style="thin">
        <color rgb="FFCBD5E1"/>
      </left>
      <right/>
      <top/>
      <bottom style="thin">
        <color rgb="FFCBD5E1"/>
      </bottom>
      <diagonal/>
    </border>
    <border>
      <left/>
      <right/>
      <top/>
      <bottom style="thin">
        <color rgb="FFCBD5E1"/>
      </bottom>
      <diagonal/>
    </border>
    <border>
      <left/>
      <right style="thin">
        <color rgb="FFCBD5E1"/>
      </right>
      <top/>
      <bottom style="thin">
        <color rgb="FFCBD5E1"/>
      </bottom>
      <diagonal/>
    </border>
    <border>
      <left style="thin">
        <color rgb="FFCBD5E1"/>
      </left>
      <right style="thin">
        <color rgb="FFCBD5E1"/>
      </right>
      <top style="thin">
        <color rgb="FFCBD5E1"/>
      </top>
      <bottom style="thin">
        <color rgb="FFCBD5E1"/>
      </bottom>
      <diagonal/>
    </border>
    <border>
      <left style="medium">
        <color rgb="FFD62832"/>
      </left>
      <right/>
      <top style="medium">
        <color rgb="FFD62832"/>
      </top>
      <bottom/>
      <diagonal/>
    </border>
    <border>
      <left/>
      <right/>
      <top style="medium">
        <color rgb="FFD62832"/>
      </top>
      <bottom/>
      <diagonal/>
    </border>
    <border>
      <left/>
      <right style="medium">
        <color rgb="FFD62832"/>
      </right>
      <top style="medium">
        <color rgb="FFD62832"/>
      </top>
      <bottom/>
      <diagonal/>
    </border>
    <border>
      <left style="medium">
        <color rgb="FFD62832"/>
      </left>
      <right/>
      <top/>
      <bottom/>
      <diagonal/>
    </border>
    <border>
      <left/>
      <right style="medium">
        <color rgb="FFD62832"/>
      </right>
      <top/>
      <bottom/>
      <diagonal/>
    </border>
    <border>
      <left style="medium">
        <color rgb="FFD62832"/>
      </left>
      <right/>
      <top/>
      <bottom style="medium">
        <color rgb="FFD62832"/>
      </bottom>
      <diagonal/>
    </border>
    <border>
      <left/>
      <right/>
      <top/>
      <bottom style="medium">
        <color rgb="FFD62832"/>
      </bottom>
      <diagonal/>
    </border>
    <border>
      <left/>
      <right style="medium">
        <color rgb="FFD62832"/>
      </right>
      <top/>
      <bottom style="medium">
        <color rgb="FFD62832"/>
      </bottom>
      <diagonal/>
    </border>
    <border>
      <left style="thin">
        <color rgb="FFFFFFFF"/>
      </left>
      <right style="thin">
        <color rgb="FFFFFFFF"/>
      </right>
      <top style="thin">
        <color rgb="FFFFFFFF"/>
      </top>
      <bottom style="thin">
        <color rgb="FFFFFFFF"/>
      </bottom>
      <diagonal/>
    </border>
    <border>
      <left style="thin">
        <color rgb="FFFDBA74"/>
      </left>
      <right/>
      <top style="thin">
        <color rgb="FFFDBA74"/>
      </top>
      <bottom/>
      <diagonal/>
    </border>
    <border>
      <left/>
      <right/>
      <top style="thin">
        <color rgb="FFFDBA74"/>
      </top>
      <bottom/>
      <diagonal/>
    </border>
    <border>
      <left/>
      <right style="thin">
        <color rgb="FFFDBA74"/>
      </right>
      <top style="thin">
        <color rgb="FFFDBA74"/>
      </top>
      <bottom/>
      <diagonal/>
    </border>
    <border>
      <left style="thin">
        <color rgb="FFFDBA74"/>
      </left>
      <right/>
      <top/>
      <bottom style="thin">
        <color rgb="FFFDBA74"/>
      </bottom>
      <diagonal/>
    </border>
    <border>
      <left/>
      <right/>
      <top/>
      <bottom style="thin">
        <color rgb="FFFDBA74"/>
      </bottom>
      <diagonal/>
    </border>
    <border>
      <left/>
      <right style="thin">
        <color rgb="FFFDBA74"/>
      </right>
      <top/>
      <bottom style="thin">
        <color rgb="FFFDBA74"/>
      </bottom>
      <diagonal/>
    </border>
    <border>
      <left style="thin">
        <color rgb="FFFDBA74"/>
      </left>
      <right/>
      <top style="thin">
        <color rgb="FFFDBA74"/>
      </top>
      <bottom style="thin">
        <color rgb="FFFDBA74"/>
      </bottom>
      <diagonal/>
    </border>
    <border>
      <left/>
      <right/>
      <top style="thin">
        <color rgb="FFFDBA74"/>
      </top>
      <bottom style="thin">
        <color rgb="FFFDBA74"/>
      </bottom>
      <diagonal/>
    </border>
    <border>
      <left/>
      <right style="thin">
        <color rgb="FFFDBA74"/>
      </right>
      <top style="thin">
        <color rgb="FFFDBA74"/>
      </top>
      <bottom style="thin">
        <color rgb="FFFDBA74"/>
      </bottom>
      <diagonal/>
    </border>
    <border>
      <left/>
      <right/>
      <top/>
      <bottom/>
      <diagonal/>
    </border>
    <border>
      <left/>
      <right/>
      <top/>
      <bottom/>
      <diagonal/>
    </border>
    <border>
      <left/>
      <right/>
      <top/>
      <bottom/>
      <diagonal/>
    </border>
  </borders>
  <cellStyleXfs count="1">
    <xf numFmtId="0" fontId="0" fillId="0" borderId="0"/>
  </cellStyleXfs>
  <cellXfs count="141">
    <xf numFmtId="0" fontId="0" fillId="0" borderId="0" xfId="0"/>
    <xf numFmtId="0" fontId="1" fillId="2" borderId="0" xfId="0" applyFont="1" applyFill="1" applyAlignment="1" applyProtection="1">
      <alignment vertical="center"/>
    </xf>
    <xf numFmtId="0" fontId="0" fillId="0" borderId="0" xfId="0" applyProtection="1"/>
    <xf numFmtId="0" fontId="0" fillId="4" borderId="1" xfId="0" applyFill="1" applyBorder="1" applyProtection="1"/>
    <xf numFmtId="0" fontId="0" fillId="4" borderId="2" xfId="0" applyFill="1" applyBorder="1" applyProtection="1"/>
    <xf numFmtId="0" fontId="0" fillId="4" borderId="3" xfId="0" applyFill="1" applyBorder="1" applyProtection="1"/>
    <xf numFmtId="0" fontId="2" fillId="0" borderId="0" xfId="0" applyFont="1" applyProtection="1"/>
    <xf numFmtId="0" fontId="0" fillId="4" borderId="4" xfId="0" applyFill="1" applyBorder="1" applyProtection="1"/>
    <xf numFmtId="0" fontId="0" fillId="4" borderId="0" xfId="0" applyFill="1" applyProtection="1"/>
    <xf numFmtId="0" fontId="0" fillId="4" borderId="5" xfId="0" applyFill="1" applyBorder="1" applyProtection="1"/>
    <xf numFmtId="0" fontId="3" fillId="0" borderId="0" xfId="0" applyFont="1" applyProtection="1"/>
    <xf numFmtId="0" fontId="4" fillId="0" borderId="0" xfId="0" applyFont="1" applyProtection="1"/>
    <xf numFmtId="0" fontId="5" fillId="3" borderId="0" xfId="0" applyFont="1" applyFill="1" applyAlignment="1" applyProtection="1">
      <alignment vertical="center" wrapText="1"/>
    </xf>
    <xf numFmtId="0" fontId="0" fillId="4" borderId="6" xfId="0" applyFill="1" applyBorder="1" applyProtection="1"/>
    <xf numFmtId="0" fontId="0" fillId="4" borderId="7" xfId="0" applyFill="1" applyBorder="1" applyProtection="1"/>
    <xf numFmtId="0" fontId="0" fillId="4" borderId="8" xfId="0" applyFill="1" applyBorder="1" applyProtection="1"/>
    <xf numFmtId="0" fontId="0" fillId="5" borderId="0" xfId="0" applyFill="1" applyProtection="1"/>
    <xf numFmtId="0" fontId="6" fillId="2" borderId="0" xfId="0" applyFont="1" applyFill="1" applyAlignment="1" applyProtection="1">
      <alignment vertical="center"/>
    </xf>
    <xf numFmtId="0" fontId="7" fillId="13" borderId="1" xfId="0" applyFont="1" applyFill="1" applyBorder="1" applyAlignment="1" applyProtection="1">
      <alignment horizontal="center" vertical="center"/>
    </xf>
    <xf numFmtId="0" fontId="7" fillId="13" borderId="3" xfId="0" applyFont="1" applyFill="1" applyBorder="1" applyAlignment="1" applyProtection="1">
      <alignment horizontal="center" vertical="center"/>
    </xf>
    <xf numFmtId="0" fontId="6" fillId="6" borderId="0" xfId="0" applyFont="1" applyFill="1" applyAlignment="1" applyProtection="1">
      <alignment vertical="center"/>
    </xf>
    <xf numFmtId="0" fontId="7" fillId="13" borderId="4" xfId="0" applyFont="1" applyFill="1" applyBorder="1" applyAlignment="1" applyProtection="1">
      <alignment horizontal="center" vertical="center"/>
    </xf>
    <xf numFmtId="0" fontId="7" fillId="13" borderId="5" xfId="0" applyFont="1" applyFill="1" applyBorder="1" applyAlignment="1" applyProtection="1">
      <alignment horizontal="center" vertical="center"/>
    </xf>
    <xf numFmtId="0" fontId="8" fillId="4" borderId="9" xfId="0" applyFont="1" applyFill="1" applyBorder="1" applyAlignment="1" applyProtection="1">
      <alignment vertical="center" wrapText="1"/>
    </xf>
    <xf numFmtId="0" fontId="8" fillId="4" borderId="10" xfId="0" applyFont="1" applyFill="1" applyBorder="1" applyAlignment="1" applyProtection="1">
      <alignment vertical="center" wrapText="1"/>
    </xf>
    <xf numFmtId="0" fontId="8" fillId="4" borderId="11" xfId="0" applyFont="1" applyFill="1" applyBorder="1" applyAlignment="1" applyProtection="1">
      <alignment vertical="center" wrapText="1"/>
    </xf>
    <xf numFmtId="0" fontId="7" fillId="13" borderId="6" xfId="0" applyFont="1" applyFill="1" applyBorder="1" applyAlignment="1" applyProtection="1">
      <alignment horizontal="center" vertical="center"/>
    </xf>
    <xf numFmtId="0" fontId="7" fillId="13" borderId="8" xfId="0" applyFont="1" applyFill="1" applyBorder="1" applyAlignment="1" applyProtection="1">
      <alignment horizontal="center" vertical="center"/>
    </xf>
    <xf numFmtId="0" fontId="8" fillId="4" borderId="12" xfId="0" applyFont="1" applyFill="1" applyBorder="1" applyAlignment="1" applyProtection="1">
      <alignment vertical="center" wrapText="1"/>
    </xf>
    <xf numFmtId="0" fontId="8" fillId="4" borderId="13" xfId="0" applyFont="1" applyFill="1" applyBorder="1" applyAlignment="1" applyProtection="1">
      <alignment vertical="center" wrapText="1"/>
    </xf>
    <xf numFmtId="0" fontId="8" fillId="4" borderId="14" xfId="0" applyFont="1" applyFill="1" applyBorder="1" applyAlignment="1" applyProtection="1">
      <alignment vertical="center" wrapText="1"/>
    </xf>
    <xf numFmtId="0" fontId="9" fillId="13" borderId="1" xfId="0" applyFont="1" applyFill="1" applyBorder="1" applyAlignment="1" applyProtection="1">
      <alignment horizontal="center" vertical="center"/>
    </xf>
    <xf numFmtId="0" fontId="9" fillId="13" borderId="3" xfId="0" applyFont="1" applyFill="1" applyBorder="1" applyAlignment="1" applyProtection="1">
      <alignment horizontal="center" vertical="center"/>
    </xf>
    <xf numFmtId="0" fontId="6" fillId="5" borderId="0" xfId="0" applyFont="1" applyFill="1" applyAlignment="1" applyProtection="1">
      <alignment vertical="center"/>
    </xf>
    <xf numFmtId="0" fontId="9" fillId="13" borderId="4" xfId="0" applyFont="1" applyFill="1" applyBorder="1" applyAlignment="1" applyProtection="1">
      <alignment horizontal="center" vertical="center"/>
    </xf>
    <xf numFmtId="0" fontId="9" fillId="13" borderId="5" xfId="0" applyFont="1" applyFill="1" applyBorder="1" applyAlignment="1" applyProtection="1">
      <alignment horizontal="center" vertical="center"/>
    </xf>
    <xf numFmtId="0" fontId="9" fillId="13" borderId="6" xfId="0" applyFont="1" applyFill="1" applyBorder="1" applyAlignment="1" applyProtection="1">
      <alignment horizontal="center" vertical="center"/>
    </xf>
    <xf numFmtId="0" fontId="9" fillId="13" borderId="8" xfId="0" applyFont="1" applyFill="1" applyBorder="1" applyAlignment="1" applyProtection="1">
      <alignment horizontal="center" vertical="center"/>
    </xf>
    <xf numFmtId="0" fontId="10" fillId="6" borderId="9" xfId="0" applyFont="1" applyFill="1" applyBorder="1" applyAlignment="1" applyProtection="1">
      <alignment horizontal="center" vertical="center"/>
    </xf>
    <xf numFmtId="0" fontId="10" fillId="6" borderId="11" xfId="0" applyFont="1" applyFill="1" applyBorder="1" applyAlignment="1" applyProtection="1">
      <alignment horizontal="center" vertical="center"/>
    </xf>
    <xf numFmtId="0" fontId="11" fillId="4" borderId="15" xfId="0" applyFont="1" applyFill="1" applyBorder="1" applyAlignment="1" applyProtection="1">
      <alignment horizontal="center" vertical="center" wrapText="1"/>
    </xf>
    <xf numFmtId="0" fontId="14" fillId="4" borderId="9" xfId="0" applyFont="1" applyFill="1" applyBorder="1" applyAlignment="1" applyProtection="1">
      <alignment vertical="center" wrapText="1"/>
    </xf>
    <xf numFmtId="0" fontId="14" fillId="4" borderId="10" xfId="0" applyFont="1" applyFill="1" applyBorder="1" applyAlignment="1" applyProtection="1">
      <alignment vertical="center" wrapText="1"/>
    </xf>
    <xf numFmtId="0" fontId="14" fillId="4" borderId="11" xfId="0" applyFont="1" applyFill="1" applyBorder="1" applyAlignment="1" applyProtection="1">
      <alignment vertical="center" wrapText="1"/>
    </xf>
    <xf numFmtId="0" fontId="10" fillId="6" borderId="12" xfId="0" applyFont="1" applyFill="1" applyBorder="1" applyAlignment="1" applyProtection="1">
      <alignment horizontal="center" vertical="center"/>
    </xf>
    <xf numFmtId="0" fontId="10" fillId="6" borderId="14" xfId="0" applyFont="1" applyFill="1" applyBorder="1" applyAlignment="1" applyProtection="1">
      <alignment horizontal="center" vertical="center"/>
    </xf>
    <xf numFmtId="0" fontId="14" fillId="4" borderId="12" xfId="0" applyFont="1" applyFill="1" applyBorder="1" applyAlignment="1" applyProtection="1">
      <alignment vertical="center" wrapText="1"/>
    </xf>
    <xf numFmtId="0" fontId="14" fillId="4" borderId="13" xfId="0" applyFont="1" applyFill="1" applyBorder="1" applyAlignment="1" applyProtection="1">
      <alignment vertical="center" wrapText="1"/>
    </xf>
    <xf numFmtId="0" fontId="14" fillId="4" borderId="14" xfId="0" applyFont="1" applyFill="1" applyBorder="1" applyAlignment="1" applyProtection="1">
      <alignment vertical="center" wrapText="1"/>
    </xf>
    <xf numFmtId="0" fontId="10" fillId="5" borderId="9" xfId="0" applyFont="1" applyFill="1" applyBorder="1" applyAlignment="1" applyProtection="1">
      <alignment horizontal="center" vertical="center"/>
    </xf>
    <xf numFmtId="0" fontId="10" fillId="5" borderId="11" xfId="0" applyFont="1" applyFill="1" applyBorder="1" applyAlignment="1" applyProtection="1">
      <alignment horizontal="center" vertical="center"/>
    </xf>
    <xf numFmtId="0" fontId="10" fillId="5" borderId="12" xfId="0" applyFont="1" applyFill="1" applyBorder="1" applyAlignment="1" applyProtection="1">
      <alignment horizontal="center" vertical="center"/>
    </xf>
    <xf numFmtId="0" fontId="10" fillId="5" borderId="14" xfId="0" applyFont="1" applyFill="1" applyBorder="1" applyAlignment="1" applyProtection="1">
      <alignment horizontal="center" vertical="center"/>
    </xf>
    <xf numFmtId="0" fontId="0" fillId="0" borderId="0" xfId="0" applyAlignment="1" applyProtection="1">
      <alignment horizontal="center"/>
    </xf>
    <xf numFmtId="0" fontId="12" fillId="7" borderId="9" xfId="0" applyFont="1" applyFill="1" applyBorder="1" applyAlignment="1" applyProtection="1">
      <alignment horizontal="center" vertical="center"/>
    </xf>
    <xf numFmtId="0" fontId="12" fillId="7" borderId="11" xfId="0" applyFont="1" applyFill="1" applyBorder="1" applyAlignment="1" applyProtection="1">
      <alignment horizontal="center" vertical="center"/>
    </xf>
    <xf numFmtId="0" fontId="12" fillId="7" borderId="12" xfId="0" applyFont="1" applyFill="1" applyBorder="1" applyAlignment="1" applyProtection="1">
      <alignment horizontal="center" vertical="center"/>
    </xf>
    <xf numFmtId="0" fontId="12" fillId="7" borderId="14" xfId="0" applyFont="1" applyFill="1" applyBorder="1" applyAlignment="1" applyProtection="1">
      <alignment horizontal="center" vertical="center"/>
    </xf>
    <xf numFmtId="0" fontId="15" fillId="9" borderId="9" xfId="0" applyFont="1" applyFill="1" applyBorder="1" applyAlignment="1" applyProtection="1">
      <alignment vertical="center" wrapText="1"/>
    </xf>
    <xf numFmtId="0" fontId="15" fillId="9" borderId="10" xfId="0" applyFont="1" applyFill="1" applyBorder="1" applyAlignment="1" applyProtection="1">
      <alignment vertical="center" wrapText="1"/>
    </xf>
    <xf numFmtId="0" fontId="15" fillId="9" borderId="11" xfId="0" applyFont="1" applyFill="1" applyBorder="1" applyAlignment="1" applyProtection="1">
      <alignment vertical="center" wrapText="1"/>
    </xf>
    <xf numFmtId="0" fontId="13" fillId="8" borderId="9" xfId="0" applyFont="1" applyFill="1" applyBorder="1" applyAlignment="1" applyProtection="1">
      <alignment horizontal="center" vertical="center"/>
    </xf>
    <xf numFmtId="0" fontId="13" fillId="8" borderId="11" xfId="0" applyFont="1" applyFill="1" applyBorder="1" applyAlignment="1" applyProtection="1">
      <alignment horizontal="center" vertical="center"/>
    </xf>
    <xf numFmtId="0" fontId="15" fillId="9" borderId="12" xfId="0" applyFont="1" applyFill="1" applyBorder="1" applyAlignment="1" applyProtection="1">
      <alignment vertical="center" wrapText="1"/>
    </xf>
    <xf numFmtId="0" fontId="15" fillId="9" borderId="13" xfId="0" applyFont="1" applyFill="1" applyBorder="1" applyAlignment="1" applyProtection="1">
      <alignment vertical="center" wrapText="1"/>
    </xf>
    <xf numFmtId="0" fontId="15" fillId="9" borderId="14" xfId="0" applyFont="1" applyFill="1" applyBorder="1" applyAlignment="1" applyProtection="1">
      <alignment vertical="center" wrapText="1"/>
    </xf>
    <xf numFmtId="0" fontId="13" fillId="8" borderId="12" xfId="0" applyFont="1" applyFill="1" applyBorder="1" applyAlignment="1" applyProtection="1">
      <alignment horizontal="center" vertical="center"/>
    </xf>
    <xf numFmtId="0" fontId="13" fillId="8" borderId="14" xfId="0" applyFont="1" applyFill="1" applyBorder="1" applyAlignment="1" applyProtection="1">
      <alignment horizontal="center" vertical="center"/>
    </xf>
    <xf numFmtId="0" fontId="16" fillId="10" borderId="16" xfId="0" applyFont="1" applyFill="1" applyBorder="1" applyAlignment="1" applyProtection="1">
      <alignment vertical="center" wrapText="1"/>
    </xf>
    <xf numFmtId="0" fontId="16" fillId="10" borderId="17" xfId="0" applyFont="1" applyFill="1" applyBorder="1" applyAlignment="1" applyProtection="1">
      <alignment vertical="center" wrapText="1"/>
    </xf>
    <xf numFmtId="0" fontId="16" fillId="10" borderId="18" xfId="0" applyFont="1" applyFill="1" applyBorder="1" applyAlignment="1" applyProtection="1">
      <alignment vertical="center" wrapText="1"/>
    </xf>
    <xf numFmtId="0" fontId="16" fillId="10" borderId="19" xfId="0" applyFont="1" applyFill="1" applyBorder="1" applyAlignment="1" applyProtection="1">
      <alignment vertical="center" wrapText="1"/>
    </xf>
    <xf numFmtId="0" fontId="16" fillId="10" borderId="0" xfId="0" applyFont="1" applyFill="1" applyAlignment="1" applyProtection="1">
      <alignment vertical="center" wrapText="1"/>
    </xf>
    <xf numFmtId="0" fontId="16" fillId="10" borderId="20" xfId="0" applyFont="1" applyFill="1" applyBorder="1" applyAlignment="1" applyProtection="1">
      <alignment vertical="center" wrapText="1"/>
    </xf>
    <xf numFmtId="0" fontId="16" fillId="10" borderId="21" xfId="0" applyFont="1" applyFill="1" applyBorder="1" applyAlignment="1" applyProtection="1">
      <alignment vertical="center" wrapText="1"/>
    </xf>
    <xf numFmtId="0" fontId="16" fillId="10" borderId="22" xfId="0" applyFont="1" applyFill="1" applyBorder="1" applyAlignment="1" applyProtection="1">
      <alignment vertical="center" wrapText="1"/>
    </xf>
    <xf numFmtId="0" fontId="16" fillId="10" borderId="23" xfId="0" applyFont="1" applyFill="1" applyBorder="1" applyAlignment="1" applyProtection="1">
      <alignment vertical="center" wrapText="1"/>
    </xf>
    <xf numFmtId="0" fontId="6" fillId="2" borderId="0" xfId="0" applyFont="1" applyFill="1" applyAlignment="1" applyProtection="1">
      <alignment horizontal="center" vertical="center" wrapText="1"/>
    </xf>
    <xf numFmtId="0" fontId="17" fillId="3" borderId="0" xfId="0" applyFont="1" applyFill="1" applyProtection="1"/>
    <xf numFmtId="0" fontId="18" fillId="0" borderId="0" xfId="0" applyFont="1" applyProtection="1"/>
    <xf numFmtId="0" fontId="5" fillId="0" borderId="0" xfId="0" applyFont="1" applyProtection="1"/>
    <xf numFmtId="0" fontId="13" fillId="11" borderId="15" xfId="0" applyFont="1" applyFill="1" applyBorder="1" applyAlignment="1" applyProtection="1">
      <alignment vertical="center"/>
    </xf>
    <xf numFmtId="0" fontId="6" fillId="6" borderId="0" xfId="0" applyFont="1" applyFill="1" applyAlignment="1" applyProtection="1">
      <alignment horizontal="center" vertical="center"/>
    </xf>
    <xf numFmtId="0" fontId="10" fillId="6" borderId="24" xfId="0" applyFont="1" applyFill="1" applyBorder="1" applyAlignment="1" applyProtection="1">
      <alignment horizontal="center" vertical="center" wrapText="1"/>
    </xf>
    <xf numFmtId="0" fontId="10" fillId="5" borderId="24" xfId="0" applyFont="1" applyFill="1" applyBorder="1" applyAlignment="1" applyProtection="1">
      <alignment horizontal="center" vertical="center" wrapText="1"/>
    </xf>
    <xf numFmtId="0" fontId="10" fillId="2" borderId="24" xfId="0" applyFont="1" applyFill="1" applyBorder="1" applyAlignment="1" applyProtection="1">
      <alignment horizontal="center" vertical="center" wrapText="1"/>
    </xf>
    <xf numFmtId="0" fontId="11" fillId="4" borderId="15" xfId="0" applyFont="1" applyFill="1" applyBorder="1" applyAlignment="1" applyProtection="1">
      <alignment vertical="center"/>
    </xf>
    <xf numFmtId="3" fontId="11" fillId="8" borderId="15" xfId="0" applyNumberFormat="1" applyFont="1" applyFill="1" applyBorder="1" applyAlignment="1" applyProtection="1">
      <alignment vertical="center"/>
    </xf>
    <xf numFmtId="0" fontId="13" fillId="11" borderId="15" xfId="0" applyFont="1" applyFill="1" applyBorder="1" applyAlignment="1" applyProtection="1">
      <alignment vertical="center"/>
    </xf>
    <xf numFmtId="3" fontId="0" fillId="0" borderId="0" xfId="0" applyNumberFormat="1" applyProtection="1"/>
    <xf numFmtId="0" fontId="6" fillId="5" borderId="0" xfId="0" applyFont="1" applyFill="1" applyAlignment="1" applyProtection="1">
      <alignment horizontal="center" vertical="center"/>
    </xf>
    <xf numFmtId="3" fontId="6" fillId="5" borderId="0" xfId="0" applyNumberFormat="1" applyFont="1" applyFill="1" applyAlignment="1" applyProtection="1">
      <alignment horizontal="center" vertical="center"/>
    </xf>
    <xf numFmtId="3" fontId="10" fillId="6" borderId="24" xfId="0" applyNumberFormat="1" applyFont="1" applyFill="1" applyBorder="1" applyAlignment="1" applyProtection="1">
      <alignment horizontal="center" vertical="center" wrapText="1"/>
    </xf>
    <xf numFmtId="3" fontId="10" fillId="5" borderId="24" xfId="0" applyNumberFormat="1" applyFont="1" applyFill="1" applyBorder="1" applyAlignment="1" applyProtection="1">
      <alignment horizontal="center" vertical="center" wrapText="1"/>
    </xf>
    <xf numFmtId="3" fontId="10" fillId="2" borderId="24" xfId="0" applyNumberFormat="1" applyFont="1" applyFill="1" applyBorder="1" applyAlignment="1" applyProtection="1">
      <alignment horizontal="center" vertical="center" wrapText="1"/>
    </xf>
    <xf numFmtId="0" fontId="2" fillId="10" borderId="15" xfId="0" applyFont="1" applyFill="1" applyBorder="1" applyAlignment="1" applyProtection="1">
      <alignment vertical="center"/>
    </xf>
    <xf numFmtId="3" fontId="2" fillId="10" borderId="15" xfId="0" applyNumberFormat="1" applyFont="1" applyFill="1" applyBorder="1" applyAlignment="1" applyProtection="1">
      <alignment vertical="center"/>
    </xf>
    <xf numFmtId="3" fontId="6" fillId="6" borderId="0" xfId="0" applyNumberFormat="1" applyFont="1" applyFill="1" applyAlignment="1" applyProtection="1">
      <alignment horizontal="center" vertical="center"/>
    </xf>
    <xf numFmtId="0" fontId="6" fillId="2" borderId="24" xfId="0" applyFont="1" applyFill="1" applyBorder="1" applyAlignment="1" applyProtection="1">
      <alignment horizontal="center" vertical="center"/>
    </xf>
    <xf numFmtId="0" fontId="17" fillId="3" borderId="0" xfId="0" applyFont="1" applyFill="1" applyAlignment="1" applyProtection="1">
      <alignment wrapText="1"/>
    </xf>
    <xf numFmtId="0" fontId="19" fillId="12" borderId="25" xfId="0" applyFont="1" applyFill="1" applyBorder="1" applyAlignment="1" applyProtection="1">
      <alignment vertical="center" wrapText="1"/>
    </xf>
    <xf numFmtId="0" fontId="19" fillId="12" borderId="26" xfId="0" applyFont="1" applyFill="1" applyBorder="1" applyAlignment="1" applyProtection="1">
      <alignment vertical="center" wrapText="1"/>
    </xf>
    <xf numFmtId="0" fontId="19" fillId="12" borderId="27" xfId="0" applyFont="1" applyFill="1" applyBorder="1" applyAlignment="1" applyProtection="1">
      <alignment vertical="center" wrapText="1"/>
    </xf>
    <xf numFmtId="0" fontId="19" fillId="12" borderId="28" xfId="0" applyFont="1" applyFill="1" applyBorder="1" applyAlignment="1" applyProtection="1">
      <alignment vertical="center" wrapText="1"/>
    </xf>
    <xf numFmtId="0" fontId="19" fillId="12" borderId="29" xfId="0" applyFont="1" applyFill="1" applyBorder="1" applyAlignment="1" applyProtection="1">
      <alignment vertical="center" wrapText="1"/>
    </xf>
    <xf numFmtId="0" fontId="19" fillId="12" borderId="30" xfId="0" applyFont="1" applyFill="1" applyBorder="1" applyAlignment="1" applyProtection="1">
      <alignment vertical="center" wrapText="1"/>
    </xf>
    <xf numFmtId="3" fontId="11" fillId="8" borderId="15" xfId="0" applyNumberFormat="1" applyFont="1" applyFill="1" applyBorder="1" applyAlignment="1" applyProtection="1">
      <alignment vertical="center"/>
      <protection hidden="1"/>
    </xf>
    <xf numFmtId="3" fontId="13" fillId="11" borderId="15" xfId="0" applyNumberFormat="1" applyFont="1" applyFill="1" applyBorder="1" applyAlignment="1" applyProtection="1">
      <alignment vertical="center"/>
      <protection hidden="1"/>
    </xf>
    <xf numFmtId="3" fontId="2" fillId="10" borderId="15" xfId="0" applyNumberFormat="1" applyFont="1" applyFill="1" applyBorder="1" applyAlignment="1" applyProtection="1">
      <alignment vertical="center"/>
      <protection hidden="1"/>
    </xf>
    <xf numFmtId="3" fontId="6" fillId="2" borderId="24" xfId="0" applyNumberFormat="1" applyFont="1" applyFill="1" applyBorder="1" applyAlignment="1" applyProtection="1">
      <alignment horizontal="center" vertical="center"/>
      <protection hidden="1"/>
    </xf>
    <xf numFmtId="0" fontId="11" fillId="7" borderId="15" xfId="0" applyFont="1" applyFill="1" applyBorder="1" applyAlignment="1" applyProtection="1">
      <alignment vertical="center"/>
      <protection locked="0"/>
    </xf>
    <xf numFmtId="3" fontId="11" fillId="7" borderId="15" xfId="0" applyNumberFormat="1" applyFont="1" applyFill="1" applyBorder="1" applyAlignment="1" applyProtection="1">
      <alignment vertical="center"/>
      <protection locked="0"/>
    </xf>
    <xf numFmtId="0" fontId="22" fillId="11" borderId="15" xfId="0" applyFont="1" applyFill="1" applyBorder="1" applyAlignment="1" applyProtection="1">
      <alignment vertical="center"/>
    </xf>
    <xf numFmtId="3" fontId="22" fillId="11" borderId="15" xfId="0" applyNumberFormat="1" applyFont="1" applyFill="1" applyBorder="1" applyAlignment="1" applyProtection="1">
      <alignment vertical="center"/>
    </xf>
    <xf numFmtId="0" fontId="19" fillId="12" borderId="0" xfId="0" applyFont="1" applyFill="1" applyAlignment="1" applyProtection="1">
      <alignment vertical="center"/>
    </xf>
    <xf numFmtId="0" fontId="10" fillId="6" borderId="24" xfId="0" applyFont="1" applyFill="1" applyBorder="1" applyAlignment="1" applyProtection="1">
      <alignment vertical="center" wrapText="1"/>
    </xf>
    <xf numFmtId="164" fontId="11" fillId="3" borderId="15" xfId="0" applyNumberFormat="1" applyFont="1" applyFill="1" applyBorder="1" applyAlignment="1" applyProtection="1">
      <alignment vertical="center"/>
    </xf>
    <xf numFmtId="0" fontId="11" fillId="8" borderId="15" xfId="0" applyFont="1" applyFill="1" applyBorder="1" applyAlignment="1" applyProtection="1">
      <alignment vertical="center"/>
      <protection hidden="1"/>
    </xf>
    <xf numFmtId="164" fontId="11" fillId="8" borderId="15" xfId="0" applyNumberFormat="1" applyFont="1" applyFill="1" applyBorder="1" applyAlignment="1" applyProtection="1">
      <alignment vertical="center"/>
      <protection hidden="1"/>
    </xf>
    <xf numFmtId="0" fontId="21" fillId="8" borderId="15" xfId="0" applyFont="1" applyFill="1" applyBorder="1" applyAlignment="1" applyProtection="1">
      <alignment horizontal="center" vertical="center"/>
      <protection hidden="1"/>
    </xf>
    <xf numFmtId="0" fontId="20" fillId="12" borderId="31" xfId="0" applyFont="1" applyFill="1" applyBorder="1" applyAlignment="1" applyProtection="1">
      <alignment vertical="center" wrapText="1"/>
    </xf>
    <xf numFmtId="0" fontId="20" fillId="12" borderId="32" xfId="0" applyFont="1" applyFill="1" applyBorder="1" applyAlignment="1" applyProtection="1">
      <alignment vertical="center" wrapText="1"/>
    </xf>
    <xf numFmtId="0" fontId="20" fillId="12" borderId="33" xfId="0" applyFont="1" applyFill="1" applyBorder="1" applyAlignment="1" applyProtection="1">
      <alignment vertical="center" wrapText="1"/>
    </xf>
    <xf numFmtId="0" fontId="6" fillId="6" borderId="0" xfId="0" applyFont="1" applyFill="1" applyAlignment="1" applyProtection="1">
      <alignment vertical="center"/>
    </xf>
    <xf numFmtId="0" fontId="0" fillId="2" borderId="34" xfId="0" applyFill="1" applyBorder="1" applyProtection="1"/>
    <xf numFmtId="0" fontId="6" fillId="5" borderId="0" xfId="0" applyFont="1" applyFill="1" applyAlignment="1" applyProtection="1">
      <alignment vertical="center"/>
    </xf>
    <xf numFmtId="0" fontId="0" fillId="2" borderId="35" xfId="0" applyFill="1" applyBorder="1" applyProtection="1"/>
    <xf numFmtId="0" fontId="10" fillId="5" borderId="24" xfId="0" applyFont="1" applyFill="1" applyBorder="1" applyAlignment="1" applyProtection="1">
      <alignment vertical="center" wrapText="1"/>
    </xf>
    <xf numFmtId="0" fontId="11" fillId="8" borderId="15" xfId="0" applyFont="1" applyFill="1" applyBorder="1" applyAlignment="1" applyProtection="1">
      <alignment vertical="center"/>
    </xf>
    <xf numFmtId="0" fontId="0" fillId="2" borderId="36" xfId="0" applyFill="1" applyBorder="1" applyProtection="1"/>
    <xf numFmtId="3" fontId="6" fillId="6" borderId="0" xfId="0" applyNumberFormat="1" applyFont="1" applyFill="1" applyAlignment="1" applyProtection="1">
      <alignment vertical="center"/>
      <protection hidden="1"/>
    </xf>
    <xf numFmtId="3" fontId="6" fillId="5" borderId="0" xfId="0" applyNumberFormat="1" applyFont="1" applyFill="1" applyAlignment="1" applyProtection="1">
      <alignment vertical="center"/>
      <protection hidden="1"/>
    </xf>
    <xf numFmtId="0" fontId="11" fillId="8" borderId="15" xfId="0" applyFont="1" applyFill="1" applyBorder="1" applyAlignment="1" applyProtection="1">
      <alignment vertical="center"/>
      <protection hidden="1"/>
    </xf>
    <xf numFmtId="0" fontId="11" fillId="4" borderId="15" xfId="0" applyFont="1" applyFill="1" applyBorder="1" applyAlignment="1" applyProtection="1">
      <alignment vertical="center"/>
      <protection locked="0"/>
    </xf>
    <xf numFmtId="1" fontId="11" fillId="4" borderId="15" xfId="0" applyNumberFormat="1" applyFont="1" applyFill="1" applyBorder="1" applyAlignment="1" applyProtection="1">
      <alignment vertical="center"/>
      <protection locked="0"/>
    </xf>
    <xf numFmtId="3" fontId="11" fillId="4" borderId="15" xfId="0" applyNumberFormat="1" applyFont="1" applyFill="1" applyBorder="1" applyAlignment="1" applyProtection="1">
      <alignment vertical="center"/>
      <protection locked="0"/>
    </xf>
    <xf numFmtId="0" fontId="6" fillId="6" borderId="0" xfId="0" applyFont="1" applyFill="1" applyAlignment="1" applyProtection="1">
      <alignment vertical="center"/>
      <protection hidden="1"/>
    </xf>
    <xf numFmtId="0" fontId="6" fillId="5" borderId="0" xfId="0" applyFont="1" applyFill="1" applyAlignment="1" applyProtection="1">
      <alignment vertical="center"/>
      <protection hidden="1"/>
    </xf>
    <xf numFmtId="0" fontId="11" fillId="7" borderId="15" xfId="0" applyFont="1" applyFill="1" applyBorder="1" applyAlignment="1" applyProtection="1">
      <alignment vertical="center"/>
      <protection locked="0"/>
    </xf>
    <xf numFmtId="1" fontId="11" fillId="7" borderId="15" xfId="0" applyNumberFormat="1" applyFont="1" applyFill="1" applyBorder="1" applyAlignment="1" applyProtection="1">
      <alignment vertical="center"/>
      <protection locked="0"/>
    </xf>
    <xf numFmtId="0" fontId="10" fillId="2" borderId="24" xfId="0" applyFont="1" applyFill="1" applyBorder="1" applyAlignment="1" applyProtection="1">
      <alignment vertical="center" wrapText="1"/>
    </xf>
  </cellXfs>
  <cellStyles count="1">
    <cellStyle name="Normal" xfId="0" builtinId="0"/>
  </cellStyles>
  <dxfs count="217">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92400E"/>
      </font>
      <fill>
        <patternFill patternType="solid">
          <bgColor rgb="FFFEF3C7"/>
        </patternFill>
      </fill>
    </dxf>
    <dxf>
      <font>
        <b/>
        <color rgb="FF991B1B"/>
      </font>
      <fill>
        <patternFill patternType="solid">
          <bgColor rgb="FFFEE2E2"/>
        </patternFill>
      </fill>
    </dxf>
    <dxf>
      <font>
        <b/>
        <color rgb="FF166534"/>
      </font>
      <fill>
        <patternFill patternType="solid">
          <bgColor rgb="FFDCFCE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166534"/>
      </font>
      <fill>
        <patternFill patternType="solid">
          <bgColor rgb="FFDCFCE7"/>
        </patternFill>
      </fill>
    </dxf>
    <dxf>
      <font>
        <b/>
        <color rgb="FF92400E"/>
      </font>
      <fill>
        <patternFill patternType="solid">
          <bgColor rgb="FFFEF3C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92400E"/>
      </font>
      <fill>
        <patternFill patternType="solid">
          <bgColor rgb="FFFEF3C7"/>
        </patternFill>
      </fill>
    </dxf>
    <dxf>
      <font>
        <b/>
        <color rgb="FF991B1B"/>
      </font>
      <fill>
        <patternFill patternType="solid">
          <bgColor rgb="FFFEE2E2"/>
        </patternFill>
      </fill>
    </dxf>
    <dxf>
      <font>
        <b/>
        <color rgb="FF166534"/>
      </font>
      <fill>
        <patternFill patternType="solid">
          <bgColor rgb="FFDCFCE7"/>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991B1B"/>
      </font>
      <fill>
        <patternFill patternType="solid">
          <bgColor rgb="FFFEE2E2"/>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991B1B"/>
      </font>
      <fill>
        <patternFill patternType="solid">
          <bgColor rgb="FFFEE2E2"/>
        </patternFill>
      </fill>
    </dxf>
    <dxf>
      <font>
        <b/>
        <color rgb="FF166534"/>
      </font>
      <fill>
        <patternFill patternType="solid">
          <bgColor rgb="FFDCFCE7"/>
        </patternFill>
      </fill>
    </dxf>
    <dxf>
      <font>
        <b/>
        <color rgb="FF92400E"/>
      </font>
      <fill>
        <patternFill patternType="solid">
          <bgColor rgb="FFFEF3C7"/>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color rgb="FF202633"/>
      </font>
      <fill>
        <patternFill patternType="solid">
          <bgColor rgb="FFFFF2BF"/>
        </patternFill>
      </fill>
    </dxf>
    <dxf>
      <font>
        <b/>
        <color rgb="FF991B1B"/>
      </font>
      <fill>
        <patternFill patternType="solid">
          <bgColor rgb="FFFEE2E2"/>
        </patternFill>
      </fill>
    </dxf>
    <dxf>
      <font>
        <b/>
        <color rgb="FF92400E"/>
      </font>
      <fill>
        <patternFill patternType="solid">
          <bgColor rgb="FFFEF3C7"/>
        </patternFill>
      </fill>
    </dxf>
    <dxf>
      <font>
        <b/>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19050</xdr:colOff>
      <xdr:row>1</xdr:row>
      <xdr:rowOff>236220</xdr:rowOff>
    </xdr:from>
    <xdr:ext cx="2381250" cy="1219200"/>
    <xdr:pic>
      <xdr:nvPicPr>
        <xdr:cNvPr id="2" name="dbf57e17-62e6-4787-9fc7-e2e279e0a87b">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7486650" y="563880"/>
          <a:ext cx="2381250" cy="1219200"/>
        </a:xfrm>
        <a:prstGeom prst="rect">
          <a:avLst/>
        </a:prstGeom>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showGridLines="0" topLeftCell="A37" workbookViewId="0">
      <selection activeCell="A5" sqref="A5:F5"/>
    </sheetView>
  </sheetViews>
  <sheetFormatPr defaultRowHeight="13.8"/>
  <cols>
    <col min="1" max="1" width="7" style="2" customWidth="1"/>
    <col min="2" max="2" width="15" style="2" customWidth="1"/>
    <col min="3" max="5" width="18" style="2" customWidth="1"/>
    <col min="6" max="6" width="4" style="2" customWidth="1"/>
    <col min="7" max="10" width="18" style="2" customWidth="1"/>
    <col min="11" max="16384" width="8.796875" style="2"/>
  </cols>
  <sheetData>
    <row r="1" spans="1:10" ht="25.95" customHeight="1">
      <c r="A1" s="1" t="s">
        <v>0</v>
      </c>
      <c r="B1" s="1"/>
      <c r="C1" s="1"/>
      <c r="D1" s="1"/>
      <c r="E1" s="1"/>
      <c r="F1" s="1"/>
      <c r="G1" s="1"/>
      <c r="H1" s="1"/>
      <c r="I1" s="1"/>
      <c r="J1" s="1"/>
    </row>
    <row r="2" spans="1:10" ht="22.05" customHeight="1">
      <c r="G2" s="3"/>
      <c r="H2" s="4"/>
      <c r="I2" s="4"/>
      <c r="J2" s="5"/>
    </row>
    <row r="3" spans="1:10" ht="22.05" customHeight="1">
      <c r="A3" s="6" t="s">
        <v>1</v>
      </c>
      <c r="B3" s="6"/>
      <c r="C3" s="6"/>
      <c r="D3" s="6"/>
      <c r="E3" s="6"/>
      <c r="F3" s="6"/>
      <c r="G3" s="7"/>
      <c r="H3" s="8"/>
      <c r="I3" s="8"/>
      <c r="J3" s="9"/>
    </row>
    <row r="4" spans="1:10" ht="25.95" customHeight="1">
      <c r="A4" s="10" t="s">
        <v>2</v>
      </c>
      <c r="B4" s="10"/>
      <c r="C4" s="10"/>
      <c r="D4" s="10"/>
      <c r="E4" s="10"/>
      <c r="F4" s="10"/>
      <c r="G4" s="7"/>
      <c r="H4" s="8"/>
      <c r="I4" s="8"/>
      <c r="J4" s="9"/>
    </row>
    <row r="5" spans="1:10" ht="25.95" customHeight="1">
      <c r="A5" s="11" t="s">
        <v>3</v>
      </c>
      <c r="B5" s="11"/>
      <c r="C5" s="11"/>
      <c r="D5" s="11"/>
      <c r="E5" s="11"/>
      <c r="F5" s="11"/>
      <c r="G5" s="7"/>
      <c r="H5" s="8"/>
      <c r="I5" s="8"/>
      <c r="J5" s="9"/>
    </row>
    <row r="6" spans="1:10" ht="25.95" customHeight="1">
      <c r="A6" s="12" t="s">
        <v>4</v>
      </c>
      <c r="B6" s="12"/>
      <c r="C6" s="12"/>
      <c r="D6" s="12"/>
      <c r="E6" s="12"/>
      <c r="F6" s="12"/>
      <c r="G6" s="7"/>
      <c r="H6" s="8"/>
      <c r="I6" s="8"/>
      <c r="J6" s="9"/>
    </row>
    <row r="7" spans="1:10" ht="22.05" customHeight="1">
      <c r="A7" s="12"/>
      <c r="B7" s="12"/>
      <c r="C7" s="12"/>
      <c r="D7" s="12"/>
      <c r="E7" s="12"/>
      <c r="F7" s="12"/>
      <c r="G7" s="13"/>
      <c r="H7" s="14"/>
      <c r="I7" s="14"/>
      <c r="J7" s="15"/>
    </row>
    <row r="8" spans="1:10" ht="4.05" customHeight="1">
      <c r="A8" s="16"/>
      <c r="B8" s="16"/>
      <c r="C8" s="16"/>
      <c r="D8" s="16"/>
      <c r="E8" s="16"/>
      <c r="F8" s="16"/>
      <c r="G8" s="16"/>
      <c r="H8" s="16"/>
      <c r="I8" s="16"/>
      <c r="J8" s="16"/>
    </row>
    <row r="10" spans="1:10" ht="25.05" customHeight="1">
      <c r="A10" s="17" t="s">
        <v>5</v>
      </c>
      <c r="B10" s="17"/>
      <c r="C10" s="17"/>
      <c r="D10" s="17"/>
      <c r="E10" s="17"/>
      <c r="F10" s="17"/>
      <c r="G10" s="17"/>
      <c r="H10" s="17"/>
      <c r="I10" s="17"/>
      <c r="J10" s="17"/>
    </row>
    <row r="12" spans="1:10" ht="22.95" customHeight="1">
      <c r="A12" s="18" t="s">
        <v>6</v>
      </c>
      <c r="B12" s="19"/>
      <c r="C12" s="20" t="s">
        <v>7</v>
      </c>
      <c r="D12" s="20"/>
      <c r="E12" s="20"/>
      <c r="F12" s="20"/>
      <c r="G12" s="20"/>
      <c r="H12" s="20"/>
      <c r="I12" s="20"/>
      <c r="J12" s="20"/>
    </row>
    <row r="13" spans="1:10" ht="19.95" customHeight="1">
      <c r="A13" s="21"/>
      <c r="B13" s="22"/>
      <c r="C13" s="23" t="s">
        <v>8</v>
      </c>
      <c r="D13" s="24"/>
      <c r="E13" s="24"/>
      <c r="F13" s="24"/>
      <c r="G13" s="24"/>
      <c r="H13" s="24"/>
      <c r="I13" s="24"/>
      <c r="J13" s="25"/>
    </row>
    <row r="14" spans="1:10" ht="19.95" customHeight="1">
      <c r="A14" s="26"/>
      <c r="B14" s="27"/>
      <c r="C14" s="28"/>
      <c r="D14" s="29"/>
      <c r="E14" s="29"/>
      <c r="F14" s="29"/>
      <c r="G14" s="29"/>
      <c r="H14" s="29"/>
      <c r="I14" s="29"/>
      <c r="J14" s="30"/>
    </row>
    <row r="16" spans="1:10" ht="22.95" customHeight="1">
      <c r="A16" s="31" t="s">
        <v>9</v>
      </c>
      <c r="B16" s="32"/>
      <c r="C16" s="33" t="s">
        <v>10</v>
      </c>
      <c r="D16" s="33"/>
      <c r="E16" s="33"/>
      <c r="F16" s="33"/>
      <c r="G16" s="33"/>
      <c r="H16" s="33"/>
      <c r="I16" s="33"/>
      <c r="J16" s="33"/>
    </row>
    <row r="17" spans="1:10" ht="19.95" customHeight="1">
      <c r="A17" s="34"/>
      <c r="B17" s="35"/>
      <c r="C17" s="23" t="s">
        <v>11</v>
      </c>
      <c r="D17" s="24"/>
      <c r="E17" s="24"/>
      <c r="F17" s="24"/>
      <c r="G17" s="24"/>
      <c r="H17" s="24"/>
      <c r="I17" s="24"/>
      <c r="J17" s="25"/>
    </row>
    <row r="18" spans="1:10" ht="19.95" customHeight="1">
      <c r="A18" s="36"/>
      <c r="B18" s="37"/>
      <c r="C18" s="28"/>
      <c r="D18" s="29"/>
      <c r="E18" s="29"/>
      <c r="F18" s="29"/>
      <c r="G18" s="29"/>
      <c r="H18" s="29"/>
      <c r="I18" s="29"/>
      <c r="J18" s="30"/>
    </row>
    <row r="20" spans="1:10" ht="22.95" customHeight="1">
      <c r="A20" s="18" t="s">
        <v>12</v>
      </c>
      <c r="B20" s="19"/>
      <c r="C20" s="20" t="s">
        <v>13</v>
      </c>
      <c r="D20" s="20"/>
      <c r="E20" s="20"/>
      <c r="F20" s="20"/>
      <c r="G20" s="20"/>
      <c r="H20" s="20"/>
      <c r="I20" s="20"/>
      <c r="J20" s="20"/>
    </row>
    <row r="21" spans="1:10" ht="19.95" customHeight="1">
      <c r="A21" s="21"/>
      <c r="B21" s="22"/>
      <c r="C21" s="23" t="s">
        <v>14</v>
      </c>
      <c r="D21" s="24"/>
      <c r="E21" s="24"/>
      <c r="F21" s="24"/>
      <c r="G21" s="24"/>
      <c r="H21" s="24"/>
      <c r="I21" s="24"/>
      <c r="J21" s="25"/>
    </row>
    <row r="22" spans="1:10" ht="19.95" customHeight="1">
      <c r="A22" s="26"/>
      <c r="B22" s="27"/>
      <c r="C22" s="28"/>
      <c r="D22" s="29"/>
      <c r="E22" s="29"/>
      <c r="F22" s="29"/>
      <c r="G22" s="29"/>
      <c r="H22" s="29"/>
      <c r="I22" s="29"/>
      <c r="J22" s="30"/>
    </row>
    <row r="24" spans="1:10" ht="22.95" customHeight="1">
      <c r="A24" s="31" t="s">
        <v>15</v>
      </c>
      <c r="B24" s="32"/>
      <c r="C24" s="33" t="s">
        <v>16</v>
      </c>
      <c r="D24" s="33"/>
      <c r="E24" s="33"/>
      <c r="F24" s="33"/>
      <c r="G24" s="33"/>
      <c r="H24" s="33"/>
      <c r="I24" s="33"/>
      <c r="J24" s="33"/>
    </row>
    <row r="25" spans="1:10" ht="19.95" customHeight="1">
      <c r="A25" s="34"/>
      <c r="B25" s="35"/>
      <c r="C25" s="23" t="s">
        <v>17</v>
      </c>
      <c r="D25" s="24"/>
      <c r="E25" s="24"/>
      <c r="F25" s="24"/>
      <c r="G25" s="24"/>
      <c r="H25" s="24"/>
      <c r="I25" s="24"/>
      <c r="J25" s="25"/>
    </row>
    <row r="26" spans="1:10" ht="19.95" customHeight="1">
      <c r="A26" s="36"/>
      <c r="B26" s="37"/>
      <c r="C26" s="28"/>
      <c r="D26" s="29"/>
      <c r="E26" s="29"/>
      <c r="F26" s="29"/>
      <c r="G26" s="29"/>
      <c r="H26" s="29"/>
      <c r="I26" s="29"/>
      <c r="J26" s="30"/>
    </row>
    <row r="28" spans="1:10" ht="22.95" customHeight="1">
      <c r="A28" s="18" t="s">
        <v>18</v>
      </c>
      <c r="B28" s="19"/>
      <c r="C28" s="20" t="s">
        <v>19</v>
      </c>
      <c r="D28" s="20"/>
      <c r="E28" s="20"/>
      <c r="F28" s="20"/>
      <c r="G28" s="20"/>
      <c r="H28" s="20"/>
      <c r="I28" s="20"/>
      <c r="J28" s="20"/>
    </row>
    <row r="29" spans="1:10" ht="19.95" customHeight="1">
      <c r="A29" s="21"/>
      <c r="B29" s="22"/>
      <c r="C29" s="23" t="s">
        <v>20</v>
      </c>
      <c r="D29" s="24"/>
      <c r="E29" s="24"/>
      <c r="F29" s="24"/>
      <c r="G29" s="24"/>
      <c r="H29" s="24"/>
      <c r="I29" s="24"/>
      <c r="J29" s="25"/>
    </row>
    <row r="30" spans="1:10" ht="19.95" customHeight="1">
      <c r="A30" s="26"/>
      <c r="B30" s="27"/>
      <c r="C30" s="28"/>
      <c r="D30" s="29"/>
      <c r="E30" s="29"/>
      <c r="F30" s="29"/>
      <c r="G30" s="29"/>
      <c r="H30" s="29"/>
      <c r="I30" s="29"/>
      <c r="J30" s="30"/>
    </row>
    <row r="32" spans="1:10" ht="25.05" customHeight="1">
      <c r="A32" s="17" t="s">
        <v>21</v>
      </c>
      <c r="B32" s="17"/>
      <c r="C32" s="17"/>
      <c r="D32" s="17"/>
      <c r="E32" s="17"/>
      <c r="G32" s="17" t="s">
        <v>22</v>
      </c>
      <c r="H32" s="17"/>
      <c r="I32" s="17"/>
      <c r="J32" s="17"/>
    </row>
    <row r="34" spans="1:10">
      <c r="A34" s="38" t="s">
        <v>23</v>
      </c>
      <c r="B34" s="39"/>
      <c r="C34" s="40" t="s">
        <v>24</v>
      </c>
      <c r="D34" s="40"/>
      <c r="E34" s="40"/>
      <c r="G34" s="41" t="s">
        <v>25</v>
      </c>
      <c r="H34" s="42"/>
      <c r="I34" s="42"/>
      <c r="J34" s="43"/>
    </row>
    <row r="35" spans="1:10">
      <c r="A35" s="44"/>
      <c r="B35" s="45"/>
      <c r="C35" s="40"/>
      <c r="D35" s="40"/>
      <c r="E35" s="40"/>
      <c r="G35" s="46"/>
      <c r="H35" s="47"/>
      <c r="I35" s="47"/>
      <c r="J35" s="48"/>
    </row>
    <row r="36" spans="1:10">
      <c r="G36" s="41" t="s">
        <v>26</v>
      </c>
      <c r="H36" s="42"/>
      <c r="I36" s="42"/>
      <c r="J36" s="43"/>
    </row>
    <row r="37" spans="1:10">
      <c r="A37" s="49" t="s">
        <v>27</v>
      </c>
      <c r="B37" s="50"/>
      <c r="C37" s="40" t="s">
        <v>28</v>
      </c>
      <c r="D37" s="40"/>
      <c r="E37" s="40"/>
      <c r="G37" s="46"/>
      <c r="H37" s="47"/>
      <c r="I37" s="47"/>
      <c r="J37" s="48"/>
    </row>
    <row r="38" spans="1:10">
      <c r="A38" s="51"/>
      <c r="B38" s="52"/>
      <c r="C38" s="40"/>
      <c r="D38" s="40"/>
      <c r="E38" s="40"/>
      <c r="G38" s="41" t="s">
        <v>29</v>
      </c>
      <c r="H38" s="42"/>
      <c r="I38" s="42"/>
      <c r="J38" s="43"/>
    </row>
    <row r="39" spans="1:10">
      <c r="C39" s="53"/>
      <c r="D39" s="53"/>
      <c r="E39" s="53"/>
      <c r="G39" s="46"/>
      <c r="H39" s="47"/>
      <c r="I39" s="47"/>
      <c r="J39" s="48"/>
    </row>
    <row r="40" spans="1:10">
      <c r="A40" s="54" t="s">
        <v>30</v>
      </c>
      <c r="B40" s="55"/>
      <c r="C40" s="40" t="s">
        <v>31</v>
      </c>
      <c r="D40" s="40"/>
      <c r="E40" s="40"/>
      <c r="G40" s="41" t="s">
        <v>32</v>
      </c>
      <c r="H40" s="42"/>
      <c r="I40" s="42"/>
      <c r="J40" s="43"/>
    </row>
    <row r="41" spans="1:10">
      <c r="A41" s="56"/>
      <c r="B41" s="57"/>
      <c r="C41" s="40"/>
      <c r="D41" s="40"/>
      <c r="E41" s="40"/>
      <c r="G41" s="46"/>
      <c r="H41" s="47"/>
      <c r="I41" s="47"/>
      <c r="J41" s="48"/>
    </row>
    <row r="42" spans="1:10">
      <c r="C42" s="53"/>
      <c r="D42" s="53"/>
      <c r="E42" s="53"/>
      <c r="G42" s="58" t="s">
        <v>33</v>
      </c>
      <c r="H42" s="59"/>
      <c r="I42" s="59"/>
      <c r="J42" s="60"/>
    </row>
    <row r="43" spans="1:10">
      <c r="A43" s="61" t="s">
        <v>34</v>
      </c>
      <c r="B43" s="62"/>
      <c r="C43" s="40" t="s">
        <v>35</v>
      </c>
      <c r="D43" s="40"/>
      <c r="E43" s="40"/>
      <c r="G43" s="63"/>
      <c r="H43" s="64"/>
      <c r="I43" s="64"/>
      <c r="J43" s="65"/>
    </row>
    <row r="44" spans="1:10">
      <c r="A44" s="66"/>
      <c r="B44" s="67"/>
      <c r="C44" s="40"/>
      <c r="D44" s="40"/>
      <c r="E44" s="40"/>
    </row>
    <row r="47" spans="1:10">
      <c r="A47" s="68" t="s">
        <v>36</v>
      </c>
      <c r="B47" s="69"/>
      <c r="C47" s="69"/>
      <c r="D47" s="69"/>
      <c r="E47" s="69"/>
      <c r="F47" s="69"/>
      <c r="G47" s="69"/>
      <c r="H47" s="69"/>
      <c r="I47" s="69"/>
      <c r="J47" s="70"/>
    </row>
    <row r="48" spans="1:10">
      <c r="A48" s="71"/>
      <c r="B48" s="72"/>
      <c r="C48" s="72"/>
      <c r="D48" s="72"/>
      <c r="E48" s="72"/>
      <c r="F48" s="72"/>
      <c r="G48" s="72"/>
      <c r="H48" s="72"/>
      <c r="I48" s="72"/>
      <c r="J48" s="73"/>
    </row>
    <row r="49" spans="1:10">
      <c r="A49" s="74"/>
      <c r="B49" s="75"/>
      <c r="C49" s="75"/>
      <c r="D49" s="75"/>
      <c r="E49" s="75"/>
      <c r="F49" s="75"/>
      <c r="G49" s="75"/>
      <c r="H49" s="75"/>
      <c r="I49" s="75"/>
      <c r="J49" s="76"/>
    </row>
    <row r="51" spans="1:10" ht="25.05" customHeight="1">
      <c r="A51" s="77" t="s">
        <v>37</v>
      </c>
      <c r="B51" s="77"/>
      <c r="C51" s="77"/>
      <c r="D51" s="77"/>
      <c r="E51" s="77"/>
      <c r="F51" s="77"/>
      <c r="G51" s="77"/>
      <c r="H51" s="77"/>
      <c r="I51" s="77"/>
      <c r="J51" s="77"/>
    </row>
    <row r="52" spans="1:10" ht="25.05" customHeight="1">
      <c r="A52" s="77"/>
      <c r="B52" s="77"/>
      <c r="C52" s="77"/>
      <c r="D52" s="77"/>
      <c r="E52" s="77"/>
      <c r="F52" s="77"/>
      <c r="G52" s="77"/>
      <c r="H52" s="77"/>
      <c r="I52" s="77"/>
      <c r="J52" s="77"/>
    </row>
    <row r="54" spans="1:10">
      <c r="A54" s="78" t="s">
        <v>38</v>
      </c>
      <c r="B54" s="78"/>
      <c r="C54" s="78"/>
      <c r="D54" s="78"/>
      <c r="E54" s="78"/>
      <c r="F54" s="78"/>
      <c r="G54" s="78"/>
      <c r="H54" s="78"/>
      <c r="I54" s="78"/>
      <c r="J54" s="78"/>
    </row>
  </sheetData>
  <sheetProtection algorithmName="SHA-512" hashValue="bdVKzvx6N8RQiS7JH2DTcgr7Y70UHJno3+e3PXhOHCquoRhWogMwO+NwqZO/9SmkjRz0fhnUqJAVis/UDJD3Yw==" saltValue="kTBykPMWU5Mk6w3AvRMTIg==" spinCount="100000" sheet="1" objects="1" scenarios="1" selectLockedCells="1"/>
  <mergeCells count="41">
    <mergeCell ref="A1:J1"/>
    <mergeCell ref="A3:F3"/>
    <mergeCell ref="A4:F4"/>
    <mergeCell ref="A5:F5"/>
    <mergeCell ref="A6:F7"/>
    <mergeCell ref="G2:J7"/>
    <mergeCell ref="A8:J8"/>
    <mergeCell ref="A10:J10"/>
    <mergeCell ref="A12:B14"/>
    <mergeCell ref="C12:J12"/>
    <mergeCell ref="C13:J14"/>
    <mergeCell ref="A16:B18"/>
    <mergeCell ref="C16:J16"/>
    <mergeCell ref="C17:J18"/>
    <mergeCell ref="A20:B22"/>
    <mergeCell ref="C20:J20"/>
    <mergeCell ref="C21:J22"/>
    <mergeCell ref="A24:B26"/>
    <mergeCell ref="C24:J24"/>
    <mergeCell ref="C25:J26"/>
    <mergeCell ref="A28:B30"/>
    <mergeCell ref="C28:J28"/>
    <mergeCell ref="C29:J30"/>
    <mergeCell ref="A32:E32"/>
    <mergeCell ref="G32:J32"/>
    <mergeCell ref="A34:B35"/>
    <mergeCell ref="C34:E35"/>
    <mergeCell ref="A37:B38"/>
    <mergeCell ref="C37:E38"/>
    <mergeCell ref="G34:J35"/>
    <mergeCell ref="G36:J37"/>
    <mergeCell ref="G38:J39"/>
    <mergeCell ref="G40:J41"/>
    <mergeCell ref="G42:J43"/>
    <mergeCell ref="A47:J49"/>
    <mergeCell ref="A51:J52"/>
    <mergeCell ref="A54:J54"/>
    <mergeCell ref="A40:B41"/>
    <mergeCell ref="C40:E41"/>
    <mergeCell ref="A43:B44"/>
    <mergeCell ref="C43:E4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3"/>
  <sheetViews>
    <sheetView showGridLines="0" topLeftCell="A11" workbookViewId="0">
      <selection activeCell="A69" sqref="A69:F69"/>
    </sheetView>
  </sheetViews>
  <sheetFormatPr defaultRowHeight="13.8"/>
  <cols>
    <col min="1" max="1" width="18" style="2" customWidth="1"/>
    <col min="2" max="2" width="24" style="2" customWidth="1"/>
    <col min="3" max="4" width="14" style="2" customWidth="1"/>
    <col min="5" max="6" width="16" style="2" customWidth="1"/>
    <col min="7" max="16384" width="8.796875" style="2"/>
  </cols>
  <sheetData>
    <row r="1" spans="1:6" ht="25.95" customHeight="1">
      <c r="A1" s="1" t="s">
        <v>0</v>
      </c>
      <c r="B1" s="1"/>
      <c r="C1" s="1"/>
      <c r="D1" s="1"/>
      <c r="E1" s="1"/>
      <c r="F1" s="1"/>
    </row>
    <row r="2" spans="1:6" ht="19.95" customHeight="1">
      <c r="A2" s="6" t="s">
        <v>39</v>
      </c>
      <c r="B2" s="6"/>
      <c r="C2" s="6"/>
      <c r="D2" s="6"/>
      <c r="E2" s="6"/>
      <c r="F2" s="6"/>
    </row>
    <row r="3" spans="1:6" ht="28.95" customHeight="1">
      <c r="A3" s="79" t="s">
        <v>40</v>
      </c>
      <c r="B3" s="79"/>
      <c r="C3" s="79"/>
      <c r="D3" s="79"/>
      <c r="E3" s="79"/>
      <c r="F3" s="79"/>
    </row>
    <row r="4" spans="1:6" ht="19.95" customHeight="1">
      <c r="A4" s="80" t="s">
        <v>41</v>
      </c>
      <c r="B4" s="80"/>
      <c r="C4" s="80"/>
      <c r="D4" s="80"/>
      <c r="E4" s="80"/>
      <c r="F4" s="80"/>
    </row>
    <row r="5" spans="1:6" ht="4.05" customHeight="1">
      <c r="A5" s="16"/>
      <c r="B5" s="16"/>
      <c r="C5" s="16"/>
      <c r="D5" s="16"/>
      <c r="E5" s="16"/>
      <c r="F5" s="16"/>
    </row>
    <row r="7" spans="1:6">
      <c r="A7" s="81" t="s">
        <v>42</v>
      </c>
      <c r="B7" s="110"/>
      <c r="C7" s="110"/>
      <c r="D7" s="110"/>
      <c r="E7" s="110"/>
      <c r="F7" s="110"/>
    </row>
    <row r="8" spans="1:6">
      <c r="A8" s="81" t="s">
        <v>43</v>
      </c>
      <c r="B8" s="110"/>
      <c r="C8" s="110"/>
      <c r="D8" s="110"/>
      <c r="E8" s="110"/>
      <c r="F8" s="110"/>
    </row>
    <row r="9" spans="1:6">
      <c r="A9" s="81" t="s">
        <v>44</v>
      </c>
      <c r="B9" s="110"/>
      <c r="C9" s="110"/>
      <c r="D9" s="110"/>
      <c r="E9" s="110"/>
      <c r="F9" s="110"/>
    </row>
    <row r="10" spans="1:6">
      <c r="A10" s="81" t="s">
        <v>45</v>
      </c>
      <c r="B10" s="110"/>
      <c r="C10" s="110"/>
      <c r="D10" s="110"/>
      <c r="E10" s="110"/>
      <c r="F10" s="110"/>
    </row>
    <row r="12" spans="1:6" ht="25.05" customHeight="1">
      <c r="A12" s="82" t="s">
        <v>46</v>
      </c>
      <c r="B12" s="82"/>
      <c r="C12" s="82"/>
      <c r="D12" s="82"/>
      <c r="E12" s="82"/>
      <c r="F12" s="82"/>
    </row>
    <row r="13" spans="1:6" ht="28.05" customHeight="1">
      <c r="A13" s="83" t="s">
        <v>47</v>
      </c>
      <c r="B13" s="83" t="s">
        <v>48</v>
      </c>
      <c r="C13" s="83" t="s">
        <v>49</v>
      </c>
      <c r="D13" s="84" t="s">
        <v>50</v>
      </c>
      <c r="E13" s="85" t="s">
        <v>51</v>
      </c>
      <c r="F13" s="85" t="s">
        <v>52</v>
      </c>
    </row>
    <row r="14" spans="1:6">
      <c r="A14" s="86" t="s">
        <v>53</v>
      </c>
      <c r="B14" s="86" t="s">
        <v>54</v>
      </c>
      <c r="C14" s="111"/>
      <c r="D14" s="111"/>
      <c r="E14" s="106">
        <f t="shared" ref="E14:E20" si="0">SUM(C14:D14)</f>
        <v>0</v>
      </c>
      <c r="F14" s="106">
        <f t="shared" ref="F14:F20" si="1">E14</f>
        <v>0</v>
      </c>
    </row>
    <row r="15" spans="1:6">
      <c r="A15" s="86" t="s">
        <v>53</v>
      </c>
      <c r="B15" s="86" t="s">
        <v>55</v>
      </c>
      <c r="C15" s="111"/>
      <c r="D15" s="111"/>
      <c r="E15" s="106">
        <f t="shared" si="0"/>
        <v>0</v>
      </c>
      <c r="F15" s="106">
        <f t="shared" si="1"/>
        <v>0</v>
      </c>
    </row>
    <row r="16" spans="1:6">
      <c r="A16" s="86" t="s">
        <v>56</v>
      </c>
      <c r="B16" s="86" t="s">
        <v>57</v>
      </c>
      <c r="C16" s="111"/>
      <c r="D16" s="111"/>
      <c r="E16" s="106">
        <f t="shared" si="0"/>
        <v>0</v>
      </c>
      <c r="F16" s="106">
        <f t="shared" si="1"/>
        <v>0</v>
      </c>
    </row>
    <row r="17" spans="1:6">
      <c r="A17" s="86" t="s">
        <v>56</v>
      </c>
      <c r="B17" s="86" t="s">
        <v>58</v>
      </c>
      <c r="C17" s="111"/>
      <c r="D17" s="111"/>
      <c r="E17" s="106">
        <f t="shared" si="0"/>
        <v>0</v>
      </c>
      <c r="F17" s="106">
        <f t="shared" si="1"/>
        <v>0</v>
      </c>
    </row>
    <row r="18" spans="1:6">
      <c r="A18" s="86" t="s">
        <v>56</v>
      </c>
      <c r="B18" s="86" t="s">
        <v>59</v>
      </c>
      <c r="C18" s="111"/>
      <c r="D18" s="111"/>
      <c r="E18" s="106">
        <f t="shared" si="0"/>
        <v>0</v>
      </c>
      <c r="F18" s="106">
        <f t="shared" si="1"/>
        <v>0</v>
      </c>
    </row>
    <row r="19" spans="1:6">
      <c r="A19" s="86" t="s">
        <v>56</v>
      </c>
      <c r="B19" s="86" t="s">
        <v>60</v>
      </c>
      <c r="C19" s="111"/>
      <c r="D19" s="111"/>
      <c r="E19" s="106">
        <f t="shared" si="0"/>
        <v>0</v>
      </c>
      <c r="F19" s="106">
        <f t="shared" si="1"/>
        <v>0</v>
      </c>
    </row>
    <row r="20" spans="1:6">
      <c r="A20" s="86" t="s">
        <v>56</v>
      </c>
      <c r="B20" s="86" t="s">
        <v>61</v>
      </c>
      <c r="C20" s="111"/>
      <c r="D20" s="111"/>
      <c r="E20" s="106">
        <f t="shared" si="0"/>
        <v>0</v>
      </c>
      <c r="F20" s="106">
        <f t="shared" si="1"/>
        <v>0</v>
      </c>
    </row>
    <row r="21" spans="1:6">
      <c r="A21" s="88" t="s">
        <v>62</v>
      </c>
      <c r="B21" s="88"/>
      <c r="C21" s="107">
        <f>SUM(C14:C20)</f>
        <v>0</v>
      </c>
      <c r="D21" s="107">
        <f>SUM(D14:D20)</f>
        <v>0</v>
      </c>
      <c r="E21" s="107">
        <f>SUM(E14:E20)</f>
        <v>0</v>
      </c>
      <c r="F21" s="107">
        <f>SUM(F14:F20)</f>
        <v>0</v>
      </c>
    </row>
    <row r="22" spans="1:6">
      <c r="C22" s="89"/>
      <c r="D22" s="89"/>
      <c r="E22" s="89"/>
      <c r="F22" s="89"/>
    </row>
    <row r="23" spans="1:6" ht="25.05" customHeight="1">
      <c r="A23" s="90" t="s">
        <v>63</v>
      </c>
      <c r="B23" s="90"/>
      <c r="C23" s="91"/>
      <c r="D23" s="91"/>
      <c r="E23" s="91"/>
      <c r="F23" s="91"/>
    </row>
    <row r="24" spans="1:6" ht="28.05" customHeight="1">
      <c r="A24" s="84" t="s">
        <v>47</v>
      </c>
      <c r="B24" s="84" t="s">
        <v>48</v>
      </c>
      <c r="C24" s="92" t="s">
        <v>49</v>
      </c>
      <c r="D24" s="93" t="s">
        <v>50</v>
      </c>
      <c r="E24" s="94" t="s">
        <v>51</v>
      </c>
      <c r="F24" s="94" t="s">
        <v>52</v>
      </c>
    </row>
    <row r="25" spans="1:6">
      <c r="A25" s="86" t="s">
        <v>64</v>
      </c>
      <c r="B25" s="86" t="s">
        <v>59</v>
      </c>
      <c r="C25" s="111"/>
      <c r="D25" s="111"/>
      <c r="E25" s="106">
        <f>SUM(C25:D25)</f>
        <v>0</v>
      </c>
      <c r="F25" s="106">
        <f>E25</f>
        <v>0</v>
      </c>
    </row>
    <row r="26" spans="1:6">
      <c r="A26" s="86" t="s">
        <v>64</v>
      </c>
      <c r="B26" s="86" t="s">
        <v>60</v>
      </c>
      <c r="C26" s="111"/>
      <c r="D26" s="111"/>
      <c r="E26" s="106">
        <f>SUM(C26:D26)</f>
        <v>0</v>
      </c>
      <c r="F26" s="106">
        <f>E26</f>
        <v>0</v>
      </c>
    </row>
    <row r="27" spans="1:6">
      <c r="A27" s="86" t="s">
        <v>64</v>
      </c>
      <c r="B27" s="86" t="s">
        <v>61</v>
      </c>
      <c r="C27" s="111"/>
      <c r="D27" s="111"/>
      <c r="E27" s="106">
        <f>SUM(C27:D27)</f>
        <v>0</v>
      </c>
      <c r="F27" s="106">
        <f>E27</f>
        <v>0</v>
      </c>
    </row>
    <row r="28" spans="1:6">
      <c r="A28" s="95" t="s">
        <v>62</v>
      </c>
      <c r="B28" s="95"/>
      <c r="C28" s="108">
        <f>SUM(C25:C27)</f>
        <v>0</v>
      </c>
      <c r="D28" s="108">
        <f>SUM(D25:D27)</f>
        <v>0</v>
      </c>
      <c r="E28" s="108">
        <f>SUM(E25:E27)</f>
        <v>0</v>
      </c>
      <c r="F28" s="108">
        <f>SUM(F25:F27)</f>
        <v>0</v>
      </c>
    </row>
    <row r="29" spans="1:6">
      <c r="C29" s="89"/>
      <c r="D29" s="89"/>
      <c r="E29" s="89"/>
      <c r="F29" s="89"/>
    </row>
    <row r="30" spans="1:6" ht="25.05" customHeight="1">
      <c r="A30" s="82" t="s">
        <v>65</v>
      </c>
      <c r="B30" s="82"/>
      <c r="C30" s="97"/>
      <c r="D30" s="97"/>
      <c r="E30" s="97"/>
      <c r="F30" s="97"/>
    </row>
    <row r="31" spans="1:6" ht="28.05" customHeight="1">
      <c r="A31" s="83" t="s">
        <v>47</v>
      </c>
      <c r="B31" s="83" t="s">
        <v>48</v>
      </c>
      <c r="C31" s="92" t="s">
        <v>49</v>
      </c>
      <c r="D31" s="93" t="s">
        <v>50</v>
      </c>
      <c r="E31" s="94" t="s">
        <v>51</v>
      </c>
      <c r="F31" s="94" t="s">
        <v>52</v>
      </c>
    </row>
    <row r="32" spans="1:6">
      <c r="A32" s="86" t="s">
        <v>53</v>
      </c>
      <c r="B32" s="86" t="s">
        <v>54</v>
      </c>
      <c r="C32" s="111"/>
      <c r="D32" s="111"/>
      <c r="E32" s="106">
        <f t="shared" ref="E32:E38" si="2">SUM(C32:D32)</f>
        <v>0</v>
      </c>
      <c r="F32" s="106">
        <f t="shared" ref="F32:F38" si="3">E32</f>
        <v>0</v>
      </c>
    </row>
    <row r="33" spans="1:6">
      <c r="A33" s="86" t="s">
        <v>53</v>
      </c>
      <c r="B33" s="86" t="s">
        <v>55</v>
      </c>
      <c r="C33" s="111"/>
      <c r="D33" s="111"/>
      <c r="E33" s="106">
        <f t="shared" si="2"/>
        <v>0</v>
      </c>
      <c r="F33" s="106">
        <f t="shared" si="3"/>
        <v>0</v>
      </c>
    </row>
    <row r="34" spans="1:6">
      <c r="A34" s="86" t="s">
        <v>56</v>
      </c>
      <c r="B34" s="86" t="s">
        <v>57</v>
      </c>
      <c r="C34" s="111"/>
      <c r="D34" s="111"/>
      <c r="E34" s="106">
        <f t="shared" si="2"/>
        <v>0</v>
      </c>
      <c r="F34" s="106">
        <f t="shared" si="3"/>
        <v>0</v>
      </c>
    </row>
    <row r="35" spans="1:6">
      <c r="A35" s="86" t="s">
        <v>56</v>
      </c>
      <c r="B35" s="86" t="s">
        <v>58</v>
      </c>
      <c r="C35" s="111"/>
      <c r="D35" s="111"/>
      <c r="E35" s="106">
        <f t="shared" si="2"/>
        <v>0</v>
      </c>
      <c r="F35" s="106">
        <f t="shared" si="3"/>
        <v>0</v>
      </c>
    </row>
    <row r="36" spans="1:6">
      <c r="A36" s="86" t="s">
        <v>56</v>
      </c>
      <c r="B36" s="86" t="s">
        <v>59</v>
      </c>
      <c r="C36" s="111"/>
      <c r="D36" s="111"/>
      <c r="E36" s="106">
        <f t="shared" si="2"/>
        <v>0</v>
      </c>
      <c r="F36" s="106">
        <f t="shared" si="3"/>
        <v>0</v>
      </c>
    </row>
    <row r="37" spans="1:6">
      <c r="A37" s="86" t="s">
        <v>56</v>
      </c>
      <c r="B37" s="86" t="s">
        <v>60</v>
      </c>
      <c r="C37" s="111"/>
      <c r="D37" s="111"/>
      <c r="E37" s="106">
        <f t="shared" si="2"/>
        <v>0</v>
      </c>
      <c r="F37" s="106">
        <f t="shared" si="3"/>
        <v>0</v>
      </c>
    </row>
    <row r="38" spans="1:6">
      <c r="A38" s="86" t="s">
        <v>56</v>
      </c>
      <c r="B38" s="86" t="s">
        <v>61</v>
      </c>
      <c r="C38" s="111"/>
      <c r="D38" s="111"/>
      <c r="E38" s="106">
        <f t="shared" si="2"/>
        <v>0</v>
      </c>
      <c r="F38" s="106">
        <f t="shared" si="3"/>
        <v>0</v>
      </c>
    </row>
    <row r="39" spans="1:6">
      <c r="A39" s="88" t="s">
        <v>62</v>
      </c>
      <c r="B39" s="88"/>
      <c r="C39" s="107">
        <f>SUM(C32:C38)</f>
        <v>0</v>
      </c>
      <c r="D39" s="107">
        <f>SUM(D32:D38)</f>
        <v>0</v>
      </c>
      <c r="E39" s="107">
        <f>SUM(E32:E38)</f>
        <v>0</v>
      </c>
      <c r="F39" s="107">
        <f>SUM(F32:F38)</f>
        <v>0</v>
      </c>
    </row>
    <row r="40" spans="1:6">
      <c r="C40" s="89"/>
      <c r="D40" s="89"/>
      <c r="E40" s="89"/>
      <c r="F40" s="89"/>
    </row>
    <row r="41" spans="1:6" ht="25.05" customHeight="1">
      <c r="A41" s="90" t="s">
        <v>66</v>
      </c>
      <c r="B41" s="90"/>
      <c r="C41" s="91"/>
      <c r="D41" s="91"/>
      <c r="E41" s="91"/>
      <c r="F41" s="91"/>
    </row>
    <row r="42" spans="1:6" ht="28.05" customHeight="1">
      <c r="A42" s="84" t="s">
        <v>47</v>
      </c>
      <c r="B42" s="84" t="s">
        <v>48</v>
      </c>
      <c r="C42" s="92" t="s">
        <v>49</v>
      </c>
      <c r="D42" s="93" t="s">
        <v>50</v>
      </c>
      <c r="E42" s="94" t="s">
        <v>51</v>
      </c>
      <c r="F42" s="94" t="s">
        <v>52</v>
      </c>
    </row>
    <row r="43" spans="1:6">
      <c r="A43" s="86" t="s">
        <v>67</v>
      </c>
      <c r="B43" s="86" t="s">
        <v>59</v>
      </c>
      <c r="C43" s="111"/>
      <c r="D43" s="111"/>
      <c r="E43" s="106">
        <f>SUM(C43:D43)</f>
        <v>0</v>
      </c>
      <c r="F43" s="106">
        <f>E43</f>
        <v>0</v>
      </c>
    </row>
    <row r="44" spans="1:6">
      <c r="A44" s="86" t="s">
        <v>67</v>
      </c>
      <c r="B44" s="86" t="s">
        <v>60</v>
      </c>
      <c r="C44" s="111"/>
      <c r="D44" s="111"/>
      <c r="E44" s="106">
        <f>SUM(C44:D44)</f>
        <v>0</v>
      </c>
      <c r="F44" s="106">
        <f>E44</f>
        <v>0</v>
      </c>
    </row>
    <row r="45" spans="1:6">
      <c r="A45" s="86" t="s">
        <v>67</v>
      </c>
      <c r="B45" s="86" t="s">
        <v>61</v>
      </c>
      <c r="C45" s="111"/>
      <c r="D45" s="111"/>
      <c r="E45" s="106">
        <f>SUM(C45:D45)</f>
        <v>0</v>
      </c>
      <c r="F45" s="106">
        <f>E45</f>
        <v>0</v>
      </c>
    </row>
    <row r="46" spans="1:6">
      <c r="A46" s="86" t="s">
        <v>67</v>
      </c>
      <c r="B46" s="86" t="s">
        <v>68</v>
      </c>
      <c r="C46" s="111"/>
      <c r="D46" s="111"/>
      <c r="E46" s="106">
        <f>SUM(C46:D46)</f>
        <v>0</v>
      </c>
      <c r="F46" s="106">
        <f>E46</f>
        <v>0</v>
      </c>
    </row>
    <row r="47" spans="1:6">
      <c r="A47" s="95" t="s">
        <v>62</v>
      </c>
      <c r="B47" s="95"/>
      <c r="C47" s="108">
        <f>SUM(C43:C46)</f>
        <v>0</v>
      </c>
      <c r="D47" s="108">
        <f>SUM(D43:D46)</f>
        <v>0</v>
      </c>
      <c r="E47" s="108">
        <f>SUM(E43:E46)</f>
        <v>0</v>
      </c>
      <c r="F47" s="108">
        <f>SUM(F43:F46)</f>
        <v>0</v>
      </c>
    </row>
    <row r="48" spans="1:6">
      <c r="C48" s="89"/>
      <c r="D48" s="89"/>
      <c r="E48" s="89"/>
      <c r="F48" s="89"/>
    </row>
    <row r="49" spans="1:6" ht="25.05" customHeight="1">
      <c r="A49" s="90" t="s">
        <v>69</v>
      </c>
      <c r="B49" s="90"/>
      <c r="C49" s="91"/>
      <c r="D49" s="91"/>
      <c r="E49" s="91"/>
      <c r="F49" s="91"/>
    </row>
    <row r="50" spans="1:6" ht="28.05" customHeight="1">
      <c r="A50" s="84" t="s">
        <v>70</v>
      </c>
      <c r="B50" s="84" t="s">
        <v>48</v>
      </c>
      <c r="C50" s="93" t="s">
        <v>71</v>
      </c>
      <c r="D50" s="93" t="s">
        <v>72</v>
      </c>
      <c r="E50" s="93" t="s">
        <v>51</v>
      </c>
      <c r="F50" s="93" t="s">
        <v>52</v>
      </c>
    </row>
    <row r="51" spans="1:6">
      <c r="A51" s="86" t="s">
        <v>73</v>
      </c>
      <c r="B51" s="86" t="s">
        <v>59</v>
      </c>
      <c r="C51" s="111"/>
      <c r="D51" s="87">
        <v>2</v>
      </c>
      <c r="E51" s="106" t="str">
        <f>IF(C51="","",C51)</f>
        <v/>
      </c>
      <c r="F51" s="106" t="str">
        <f>IF(C51="","",C51*D51)</f>
        <v/>
      </c>
    </row>
    <row r="52" spans="1:6">
      <c r="A52" s="86" t="s">
        <v>73</v>
      </c>
      <c r="B52" s="86" t="s">
        <v>60</v>
      </c>
      <c r="C52" s="111"/>
      <c r="D52" s="87">
        <v>2</v>
      </c>
      <c r="E52" s="106" t="str">
        <f>IF(C52="","",C52)</f>
        <v/>
      </c>
      <c r="F52" s="106" t="str">
        <f>IF(C52="","",C52*D52)</f>
        <v/>
      </c>
    </row>
    <row r="53" spans="1:6">
      <c r="A53" s="86" t="s">
        <v>73</v>
      </c>
      <c r="B53" s="86" t="s">
        <v>61</v>
      </c>
      <c r="C53" s="111"/>
      <c r="D53" s="87">
        <v>2</v>
      </c>
      <c r="E53" s="106" t="str">
        <f>IF(C53="","",C53)</f>
        <v/>
      </c>
      <c r="F53" s="106" t="str">
        <f>IF(C53="","",C53*D53)</f>
        <v/>
      </c>
    </row>
    <row r="54" spans="1:6">
      <c r="A54" s="95" t="s">
        <v>62</v>
      </c>
      <c r="B54" s="95"/>
      <c r="C54" s="108">
        <f>SUM(C51:C53)</f>
        <v>0</v>
      </c>
      <c r="D54" s="96"/>
      <c r="E54" s="108">
        <f>SUM(E51:E53)</f>
        <v>0</v>
      </c>
      <c r="F54" s="108">
        <f>SUM(F51:F53)</f>
        <v>0</v>
      </c>
    </row>
    <row r="55" spans="1:6">
      <c r="C55" s="89"/>
      <c r="D55" s="89"/>
      <c r="E55" s="89"/>
      <c r="F55" s="89"/>
    </row>
    <row r="56" spans="1:6" ht="25.05" customHeight="1">
      <c r="A56" s="90" t="s">
        <v>74</v>
      </c>
      <c r="B56" s="90"/>
      <c r="C56" s="91"/>
      <c r="D56" s="91"/>
      <c r="E56" s="91"/>
      <c r="F56" s="91"/>
    </row>
    <row r="57" spans="1:6" ht="28.05" customHeight="1">
      <c r="A57" s="84" t="s">
        <v>70</v>
      </c>
      <c r="B57" s="84" t="s">
        <v>48</v>
      </c>
      <c r="C57" s="92" t="s">
        <v>75</v>
      </c>
      <c r="D57" s="93" t="s">
        <v>76</v>
      </c>
      <c r="E57" s="94" t="s">
        <v>77</v>
      </c>
      <c r="F57" s="94" t="s">
        <v>52</v>
      </c>
    </row>
    <row r="58" spans="1:6">
      <c r="A58" s="86" t="s">
        <v>78</v>
      </c>
      <c r="B58" s="86" t="s">
        <v>59</v>
      </c>
      <c r="C58" s="111"/>
      <c r="D58" s="111"/>
      <c r="E58" s="106">
        <f>SUM(C58:D58)</f>
        <v>0</v>
      </c>
      <c r="F58" s="106">
        <f>E58*3</f>
        <v>0</v>
      </c>
    </row>
    <row r="59" spans="1:6">
      <c r="A59" s="86" t="s">
        <v>78</v>
      </c>
      <c r="B59" s="86" t="s">
        <v>60</v>
      </c>
      <c r="C59" s="111"/>
      <c r="D59" s="111"/>
      <c r="E59" s="106">
        <f>SUM(C59:D59)</f>
        <v>0</v>
      </c>
      <c r="F59" s="106">
        <f>E59*3</f>
        <v>0</v>
      </c>
    </row>
    <row r="60" spans="1:6">
      <c r="A60" s="86" t="s">
        <v>78</v>
      </c>
      <c r="B60" s="86" t="s">
        <v>61</v>
      </c>
      <c r="C60" s="111"/>
      <c r="D60" s="111"/>
      <c r="E60" s="106">
        <f>SUM(C60:D60)</f>
        <v>0</v>
      </c>
      <c r="F60" s="106">
        <f>E60*3</f>
        <v>0</v>
      </c>
    </row>
    <row r="61" spans="1:6">
      <c r="A61" s="95" t="s">
        <v>62</v>
      </c>
      <c r="B61" s="95"/>
      <c r="C61" s="108">
        <f>SUM(C58:C60)</f>
        <v>0</v>
      </c>
      <c r="D61" s="108">
        <f>SUM(D58:D60)</f>
        <v>0</v>
      </c>
      <c r="E61" s="108">
        <f>SUM(E58:E60)</f>
        <v>0</v>
      </c>
      <c r="F61" s="108">
        <f>SUM(F58:F60)</f>
        <v>0</v>
      </c>
    </row>
    <row r="62" spans="1:6">
      <c r="C62" s="89"/>
      <c r="D62" s="89"/>
      <c r="E62" s="89"/>
      <c r="F62" s="89"/>
    </row>
    <row r="63" spans="1:6" ht="25.05" customHeight="1">
      <c r="A63" s="90" t="s">
        <v>79</v>
      </c>
      <c r="B63" s="90"/>
      <c r="C63" s="91"/>
      <c r="D63" s="91"/>
      <c r="E63" s="91"/>
      <c r="F63" s="91"/>
    </row>
    <row r="64" spans="1:6" ht="28.05" customHeight="1">
      <c r="A64" s="84" t="s">
        <v>47</v>
      </c>
      <c r="B64" s="84" t="s">
        <v>48</v>
      </c>
      <c r="C64" s="92" t="s">
        <v>49</v>
      </c>
      <c r="D64" s="93" t="s">
        <v>50</v>
      </c>
      <c r="E64" s="94" t="s">
        <v>51</v>
      </c>
      <c r="F64" s="94" t="s">
        <v>52</v>
      </c>
    </row>
    <row r="65" spans="1:6">
      <c r="A65" s="86" t="s">
        <v>80</v>
      </c>
      <c r="B65" s="86" t="s">
        <v>60</v>
      </c>
      <c r="C65" s="111"/>
      <c r="D65" s="111"/>
      <c r="E65" s="106">
        <f>SUM(C65:D65)</f>
        <v>0</v>
      </c>
      <c r="F65" s="106">
        <f>E65</f>
        <v>0</v>
      </c>
    </row>
    <row r="66" spans="1:6">
      <c r="A66" s="86" t="s">
        <v>80</v>
      </c>
      <c r="B66" s="86" t="s">
        <v>61</v>
      </c>
      <c r="C66" s="111"/>
      <c r="D66" s="111"/>
      <c r="E66" s="106">
        <f>SUM(C66:D66)</f>
        <v>0</v>
      </c>
      <c r="F66" s="106">
        <f>E66</f>
        <v>0</v>
      </c>
    </row>
    <row r="67" spans="1:6">
      <c r="A67" s="95" t="s">
        <v>62</v>
      </c>
      <c r="B67" s="95"/>
      <c r="C67" s="108">
        <f>SUM(C65:C66)</f>
        <v>0</v>
      </c>
      <c r="D67" s="108">
        <f>SUM(D65:D66)</f>
        <v>0</v>
      </c>
      <c r="E67" s="108">
        <f>SUM(E65:E66)</f>
        <v>0</v>
      </c>
      <c r="F67" s="108">
        <f>SUM(F65:F66)</f>
        <v>0</v>
      </c>
    </row>
    <row r="68" spans="1:6">
      <c r="C68" s="89"/>
      <c r="D68" s="89"/>
      <c r="E68" s="89"/>
      <c r="F68" s="89"/>
    </row>
    <row r="69" spans="1:6" ht="30" customHeight="1">
      <c r="A69" s="98" t="s">
        <v>81</v>
      </c>
      <c r="B69" s="98"/>
      <c r="C69" s="109">
        <f>SUM(C14:C20,C25:C27,C32:C38,C43:C46,C65:C66,C51:C53)+SUM(C58:C60)*3</f>
        <v>0</v>
      </c>
      <c r="D69" s="109">
        <f>SUM(D14:D20,D25:D27,D32:D38,D43:D46,D65:D66,C51:C53)+SUM(D58:D60)*3</f>
        <v>0</v>
      </c>
      <c r="E69" s="109">
        <f>SUM(E21,E28,E39,E47,E54,E61,E67)</f>
        <v>0</v>
      </c>
      <c r="F69" s="109">
        <f>SUM(C69:D69)</f>
        <v>0</v>
      </c>
    </row>
    <row r="70" spans="1:6" ht="21.6">
      <c r="A70" s="99" t="s">
        <v>82</v>
      </c>
      <c r="B70" s="99" t="s">
        <v>83</v>
      </c>
      <c r="C70" s="99"/>
      <c r="D70" s="99"/>
      <c r="E70" s="99" t="s">
        <v>84</v>
      </c>
      <c r="F70" s="99" t="s">
        <v>85</v>
      </c>
    </row>
    <row r="72" spans="1:6" ht="25.05" customHeight="1">
      <c r="A72" s="100" t="s">
        <v>86</v>
      </c>
      <c r="B72" s="101"/>
      <c r="C72" s="101"/>
      <c r="D72" s="101"/>
      <c r="E72" s="101"/>
      <c r="F72" s="102"/>
    </row>
    <row r="73" spans="1:6" ht="25.05" customHeight="1">
      <c r="A73" s="103"/>
      <c r="B73" s="104"/>
      <c r="C73" s="104"/>
      <c r="D73" s="104"/>
      <c r="E73" s="104"/>
      <c r="F73" s="105"/>
    </row>
  </sheetData>
  <sheetProtection algorithmName="SHA-512" hashValue="5wqdbw+SG67NxFlHfGQU2X1m2xHIiH3BstKk7atgk4WZ2OCYqtQ69DRZsuNWWGwhyllFMnQoXwAdsP/5+9+RHw==" saltValue="sLrf5Do1PCMib8rwwUGLVw==" spinCount="100000" sheet="1" objects="1" scenarios="1" selectLockedCells="1"/>
  <mergeCells count="25">
    <mergeCell ref="A1:F1"/>
    <mergeCell ref="A2:F2"/>
    <mergeCell ref="A3:F3"/>
    <mergeCell ref="A4:F4"/>
    <mergeCell ref="A5:F5"/>
    <mergeCell ref="B7:F7"/>
    <mergeCell ref="B8:F8"/>
    <mergeCell ref="B9:F9"/>
    <mergeCell ref="B10:F10"/>
    <mergeCell ref="A12:F12"/>
    <mergeCell ref="A21:B21"/>
    <mergeCell ref="A23:F23"/>
    <mergeCell ref="A28:B28"/>
    <mergeCell ref="A30:F30"/>
    <mergeCell ref="A39:B39"/>
    <mergeCell ref="A41:F41"/>
    <mergeCell ref="A47:B47"/>
    <mergeCell ref="A49:F49"/>
    <mergeCell ref="A54:B54"/>
    <mergeCell ref="A56:F56"/>
    <mergeCell ref="A61:B61"/>
    <mergeCell ref="A63:F63"/>
    <mergeCell ref="A67:B67"/>
    <mergeCell ref="A69:B69"/>
    <mergeCell ref="A72:F73"/>
  </mergeCells>
  <dataValidations count="4">
    <dataValidation type="whole" sqref="C32:D38 C14:D20" xr:uid="{00000000-0002-0000-0100-000000000000}">
      <formula1>0</formula1>
      <formula2>20</formula2>
    </dataValidation>
    <dataValidation type="whole" sqref="C65:D66 C58:D60 C51:C53 C25:D26" xr:uid="{00000000-0002-0000-0100-000007000000}">
      <formula1>0</formula1>
      <formula2>10</formula2>
    </dataValidation>
    <dataValidation type="whole" sqref="C27:D27" xr:uid="{00000000-0002-0000-0100-000009000000}">
      <formula1>0</formula1>
      <formula2>8</formula2>
    </dataValidation>
    <dataValidation type="whole" sqref="C43:D46" xr:uid="{00000000-0002-0000-0100-000011000000}">
      <formula1>0</formula1>
      <formula2>15</formula2>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3"/>
  <sheetViews>
    <sheetView showGridLines="0" topLeftCell="A13" workbookViewId="0">
      <selection activeCell="F69" sqref="F69"/>
    </sheetView>
  </sheetViews>
  <sheetFormatPr defaultRowHeight="13.8"/>
  <cols>
    <col min="1" max="1" width="14" style="2" customWidth="1"/>
    <col min="2" max="2" width="21" style="2" customWidth="1"/>
    <col min="3" max="3" width="18" style="2" customWidth="1"/>
    <col min="4" max="4" width="14" style="2" customWidth="1"/>
    <col min="5" max="9" width="13" style="2" customWidth="1"/>
    <col min="10" max="10" width="16" style="2" customWidth="1"/>
    <col min="11" max="11" width="18" style="2" customWidth="1"/>
    <col min="12" max="16384" width="8.796875" style="2"/>
  </cols>
  <sheetData>
    <row r="1" spans="1:11" ht="25.95" customHeight="1">
      <c r="A1" s="1" t="s">
        <v>0</v>
      </c>
      <c r="B1" s="1"/>
      <c r="C1" s="1"/>
      <c r="D1" s="1"/>
      <c r="E1" s="1"/>
      <c r="F1" s="1"/>
      <c r="G1" s="1"/>
      <c r="H1" s="1"/>
      <c r="I1" s="1"/>
      <c r="J1" s="1"/>
      <c r="K1" s="1"/>
    </row>
    <row r="2" spans="1:11" ht="19.95" customHeight="1">
      <c r="A2" s="6" t="s">
        <v>87</v>
      </c>
      <c r="B2" s="6"/>
      <c r="C2" s="6"/>
      <c r="D2" s="6"/>
      <c r="E2" s="6"/>
      <c r="F2" s="6"/>
      <c r="G2" s="6"/>
      <c r="H2" s="6"/>
      <c r="I2" s="6"/>
      <c r="J2" s="6"/>
      <c r="K2" s="6"/>
    </row>
    <row r="3" spans="1:11" ht="28.95" customHeight="1">
      <c r="A3" s="79" t="s">
        <v>88</v>
      </c>
      <c r="B3" s="79"/>
      <c r="C3" s="79"/>
      <c r="D3" s="79"/>
      <c r="E3" s="79"/>
      <c r="F3" s="79"/>
      <c r="G3" s="79"/>
      <c r="H3" s="79"/>
      <c r="I3" s="79"/>
      <c r="J3" s="79"/>
      <c r="K3" s="79"/>
    </row>
    <row r="4" spans="1:11" ht="19.95" customHeight="1">
      <c r="A4" s="80" t="s">
        <v>89</v>
      </c>
      <c r="B4" s="80"/>
      <c r="C4" s="80"/>
      <c r="D4" s="80"/>
      <c r="E4" s="80"/>
      <c r="F4" s="80"/>
      <c r="G4" s="80"/>
      <c r="H4" s="80"/>
      <c r="I4" s="80"/>
      <c r="J4" s="80"/>
      <c r="K4" s="80"/>
    </row>
    <row r="5" spans="1:11" ht="4.05" customHeight="1">
      <c r="A5" s="16"/>
      <c r="B5" s="16"/>
      <c r="C5" s="16"/>
      <c r="D5" s="16"/>
      <c r="E5" s="16"/>
      <c r="F5" s="16"/>
      <c r="G5" s="16"/>
      <c r="H5" s="16"/>
      <c r="I5" s="16"/>
      <c r="J5" s="16"/>
      <c r="K5" s="16"/>
    </row>
    <row r="7" spans="1:11">
      <c r="A7" s="88" t="s">
        <v>42</v>
      </c>
      <c r="B7" s="88"/>
      <c r="C7" s="117" t="str">
        <f>IF('ENTRY BY CLASS'!$B$7="","",'ENTRY BY CLASS'!$B$7)</f>
        <v/>
      </c>
      <c r="D7" s="117"/>
      <c r="E7" s="117"/>
      <c r="F7" s="117"/>
      <c r="G7" s="117"/>
      <c r="H7" s="117"/>
      <c r="I7" s="117"/>
      <c r="J7" s="117"/>
      <c r="K7" s="117"/>
    </row>
    <row r="9" spans="1:11">
      <c r="A9" s="112" t="s">
        <v>90</v>
      </c>
      <c r="B9" s="106">
        <f>'ENTRY BY CLASS'!$C$69</f>
        <v>0</v>
      </c>
      <c r="C9" s="113" t="s">
        <v>91</v>
      </c>
      <c r="D9" s="106">
        <f>'ENTRY BY CLASS'!$D$69</f>
        <v>0</v>
      </c>
      <c r="E9" s="113" t="s">
        <v>51</v>
      </c>
      <c r="F9" s="106">
        <f>'ENTRY BY CLASS'!$E$69</f>
        <v>0</v>
      </c>
      <c r="G9" s="113" t="s">
        <v>52</v>
      </c>
      <c r="H9" s="106">
        <f>'ENTRY BY CLASS'!$F$69</f>
        <v>0</v>
      </c>
      <c r="I9" s="112" t="s">
        <v>92</v>
      </c>
      <c r="J9" s="118">
        <f>SUM(K15:K69)</f>
        <v>0</v>
      </c>
    </row>
    <row r="11" spans="1:11">
      <c r="A11" s="114" t="s">
        <v>93</v>
      </c>
      <c r="B11" s="114"/>
      <c r="C11" s="114"/>
      <c r="D11" s="114"/>
      <c r="E11" s="114"/>
      <c r="F11" s="114"/>
      <c r="G11" s="114"/>
      <c r="H11" s="114"/>
      <c r="I11" s="114"/>
      <c r="J11" s="114"/>
      <c r="K11" s="114"/>
    </row>
    <row r="13" spans="1:11" ht="25.05" customHeight="1">
      <c r="A13" s="17" t="s">
        <v>94</v>
      </c>
      <c r="B13" s="17"/>
      <c r="C13" s="17"/>
      <c r="D13" s="17"/>
      <c r="E13" s="17"/>
      <c r="F13" s="17"/>
      <c r="G13" s="17"/>
      <c r="H13" s="17"/>
      <c r="I13" s="17"/>
      <c r="J13" s="17"/>
      <c r="K13" s="17"/>
    </row>
    <row r="14" spans="1:11" ht="28.05" customHeight="1">
      <c r="A14" s="115" t="s">
        <v>95</v>
      </c>
      <c r="B14" s="115" t="s">
        <v>47</v>
      </c>
      <c r="C14" s="115" t="s">
        <v>48</v>
      </c>
      <c r="D14" s="115" t="s">
        <v>96</v>
      </c>
      <c r="E14" s="115" t="s">
        <v>97</v>
      </c>
      <c r="F14" s="115" t="s">
        <v>98</v>
      </c>
      <c r="G14" s="115" t="s">
        <v>99</v>
      </c>
      <c r="H14" s="115" t="s">
        <v>100</v>
      </c>
      <c r="I14" s="115" t="s">
        <v>101</v>
      </c>
      <c r="J14" s="115" t="s">
        <v>102</v>
      </c>
      <c r="K14" s="115" t="s">
        <v>103</v>
      </c>
    </row>
    <row r="15" spans="1:11">
      <c r="A15" s="86" t="s">
        <v>104</v>
      </c>
      <c r="B15" s="86" t="s">
        <v>53</v>
      </c>
      <c r="C15" s="86" t="s">
        <v>54</v>
      </c>
      <c r="D15" s="86" t="s">
        <v>49</v>
      </c>
      <c r="E15" s="106">
        <f>'ENTRY BY CLASS'!$C$14</f>
        <v>0</v>
      </c>
      <c r="F15" s="106">
        <f t="shared" ref="F15:F56" si="0">E15*1</f>
        <v>0</v>
      </c>
      <c r="G15" s="106">
        <f>COUNTIF('KYORUGI F&amp;P'!$F14:F33,"LENGKAP")</f>
        <v>0</v>
      </c>
      <c r="H15" s="106">
        <f t="shared" ref="H15:H46" si="1">MAX(0,E15-G15)</f>
        <v>0</v>
      </c>
      <c r="I15" s="119" t="str">
        <f t="shared" ref="I15:I46" si="2">IF(E15=0,"-",IF(G15=E15,"SIAP",IF(G15&lt;E15,"BELUM","LEBIH")))</f>
        <v>-</v>
      </c>
      <c r="J15" s="116">
        <v>350000</v>
      </c>
      <c r="K15" s="118">
        <f t="shared" ref="K15:K46" si="3">E15*J15</f>
        <v>0</v>
      </c>
    </row>
    <row r="16" spans="1:11">
      <c r="A16" s="86" t="s">
        <v>104</v>
      </c>
      <c r="B16" s="86" t="s">
        <v>53</v>
      </c>
      <c r="C16" s="86" t="s">
        <v>54</v>
      </c>
      <c r="D16" s="86" t="s">
        <v>50</v>
      </c>
      <c r="E16" s="106">
        <f>'ENTRY BY CLASS'!$D$14</f>
        <v>0</v>
      </c>
      <c r="F16" s="106">
        <f t="shared" si="0"/>
        <v>0</v>
      </c>
      <c r="G16" s="106">
        <f>COUNTIF('KYORUGI F&amp;P'!$M14:M33,"LENGKAP")</f>
        <v>0</v>
      </c>
      <c r="H16" s="106">
        <f t="shared" si="1"/>
        <v>0</v>
      </c>
      <c r="I16" s="119" t="str">
        <f t="shared" si="2"/>
        <v>-</v>
      </c>
      <c r="J16" s="116">
        <v>350000</v>
      </c>
      <c r="K16" s="118">
        <f t="shared" si="3"/>
        <v>0</v>
      </c>
    </row>
    <row r="17" spans="1:11">
      <c r="A17" s="86" t="s">
        <v>104</v>
      </c>
      <c r="B17" s="86" t="s">
        <v>53</v>
      </c>
      <c r="C17" s="86" t="s">
        <v>55</v>
      </c>
      <c r="D17" s="86" t="s">
        <v>49</v>
      </c>
      <c r="E17" s="106">
        <f>'ENTRY BY CLASS'!$C$15</f>
        <v>0</v>
      </c>
      <c r="F17" s="106">
        <f t="shared" si="0"/>
        <v>0</v>
      </c>
      <c r="G17" s="106">
        <f>COUNTIF('KYORUGI F&amp;P'!$F38:F57,"LENGKAP")</f>
        <v>0</v>
      </c>
      <c r="H17" s="106">
        <f t="shared" si="1"/>
        <v>0</v>
      </c>
      <c r="I17" s="119" t="str">
        <f t="shared" si="2"/>
        <v>-</v>
      </c>
      <c r="J17" s="116">
        <v>350000</v>
      </c>
      <c r="K17" s="118">
        <f t="shared" si="3"/>
        <v>0</v>
      </c>
    </row>
    <row r="18" spans="1:11">
      <c r="A18" s="86" t="s">
        <v>104</v>
      </c>
      <c r="B18" s="86" t="s">
        <v>53</v>
      </c>
      <c r="C18" s="86" t="s">
        <v>55</v>
      </c>
      <c r="D18" s="86" t="s">
        <v>50</v>
      </c>
      <c r="E18" s="106">
        <f>'ENTRY BY CLASS'!$D$15</f>
        <v>0</v>
      </c>
      <c r="F18" s="106">
        <f t="shared" si="0"/>
        <v>0</v>
      </c>
      <c r="G18" s="106">
        <f>COUNTIF('KYORUGI F&amp;P'!$M38:M57,"LENGKAP")</f>
        <v>0</v>
      </c>
      <c r="H18" s="106">
        <f t="shared" si="1"/>
        <v>0</v>
      </c>
      <c r="I18" s="119" t="str">
        <f t="shared" si="2"/>
        <v>-</v>
      </c>
      <c r="J18" s="116">
        <v>350000</v>
      </c>
      <c r="K18" s="118">
        <f t="shared" si="3"/>
        <v>0</v>
      </c>
    </row>
    <row r="19" spans="1:11">
      <c r="A19" s="86" t="s">
        <v>104</v>
      </c>
      <c r="B19" s="86" t="s">
        <v>56</v>
      </c>
      <c r="C19" s="86" t="s">
        <v>57</v>
      </c>
      <c r="D19" s="86" t="s">
        <v>49</v>
      </c>
      <c r="E19" s="106">
        <f>'ENTRY BY CLASS'!$C$16</f>
        <v>0</v>
      </c>
      <c r="F19" s="106">
        <f t="shared" si="0"/>
        <v>0</v>
      </c>
      <c r="G19" s="106">
        <f>COUNTIF('KYORUGI F&amp;P'!$F62:F81,"LENGKAP")</f>
        <v>0</v>
      </c>
      <c r="H19" s="106">
        <f t="shared" si="1"/>
        <v>0</v>
      </c>
      <c r="I19" s="119" t="str">
        <f t="shared" si="2"/>
        <v>-</v>
      </c>
      <c r="J19" s="116">
        <v>350000</v>
      </c>
      <c r="K19" s="118">
        <f t="shared" si="3"/>
        <v>0</v>
      </c>
    </row>
    <row r="20" spans="1:11">
      <c r="A20" s="86" t="s">
        <v>104</v>
      </c>
      <c r="B20" s="86" t="s">
        <v>56</v>
      </c>
      <c r="C20" s="86" t="s">
        <v>57</v>
      </c>
      <c r="D20" s="86" t="s">
        <v>50</v>
      </c>
      <c r="E20" s="106">
        <f>'ENTRY BY CLASS'!$D$16</f>
        <v>0</v>
      </c>
      <c r="F20" s="106">
        <f t="shared" si="0"/>
        <v>0</v>
      </c>
      <c r="G20" s="106">
        <f>COUNTIF('KYORUGI F&amp;P'!$M62:M81,"LENGKAP")</f>
        <v>0</v>
      </c>
      <c r="H20" s="106">
        <f t="shared" si="1"/>
        <v>0</v>
      </c>
      <c r="I20" s="119" t="str">
        <f t="shared" si="2"/>
        <v>-</v>
      </c>
      <c r="J20" s="116">
        <v>350000</v>
      </c>
      <c r="K20" s="118">
        <f t="shared" si="3"/>
        <v>0</v>
      </c>
    </row>
    <row r="21" spans="1:11">
      <c r="A21" s="86" t="s">
        <v>104</v>
      </c>
      <c r="B21" s="86" t="s">
        <v>56</v>
      </c>
      <c r="C21" s="86" t="s">
        <v>58</v>
      </c>
      <c r="D21" s="86" t="s">
        <v>49</v>
      </c>
      <c r="E21" s="106">
        <f>'ENTRY BY CLASS'!$C$17</f>
        <v>0</v>
      </c>
      <c r="F21" s="106">
        <f t="shared" si="0"/>
        <v>0</v>
      </c>
      <c r="G21" s="106">
        <f>COUNTIF('KYORUGI F&amp;P'!$F86:F105,"LENGKAP")</f>
        <v>0</v>
      </c>
      <c r="H21" s="106">
        <f t="shared" si="1"/>
        <v>0</v>
      </c>
      <c r="I21" s="119" t="str">
        <f t="shared" si="2"/>
        <v>-</v>
      </c>
      <c r="J21" s="116">
        <v>350000</v>
      </c>
      <c r="K21" s="118">
        <f t="shared" si="3"/>
        <v>0</v>
      </c>
    </row>
    <row r="22" spans="1:11">
      <c r="A22" s="86" t="s">
        <v>104</v>
      </c>
      <c r="B22" s="86" t="s">
        <v>56</v>
      </c>
      <c r="C22" s="86" t="s">
        <v>58</v>
      </c>
      <c r="D22" s="86" t="s">
        <v>50</v>
      </c>
      <c r="E22" s="106">
        <f>'ENTRY BY CLASS'!$D$17</f>
        <v>0</v>
      </c>
      <c r="F22" s="106">
        <f t="shared" si="0"/>
        <v>0</v>
      </c>
      <c r="G22" s="106">
        <f>COUNTIF('KYORUGI F&amp;P'!$M86:M105,"LENGKAP")</f>
        <v>0</v>
      </c>
      <c r="H22" s="106">
        <f t="shared" si="1"/>
        <v>0</v>
      </c>
      <c r="I22" s="119" t="str">
        <f t="shared" si="2"/>
        <v>-</v>
      </c>
      <c r="J22" s="116">
        <v>350000</v>
      </c>
      <c r="K22" s="118">
        <f t="shared" si="3"/>
        <v>0</v>
      </c>
    </row>
    <row r="23" spans="1:11">
      <c r="A23" s="86" t="s">
        <v>104</v>
      </c>
      <c r="B23" s="86" t="s">
        <v>56</v>
      </c>
      <c r="C23" s="86" t="s">
        <v>59</v>
      </c>
      <c r="D23" s="86" t="s">
        <v>49</v>
      </c>
      <c r="E23" s="106">
        <f>'ENTRY BY CLASS'!$C$18</f>
        <v>0</v>
      </c>
      <c r="F23" s="106">
        <f t="shared" si="0"/>
        <v>0</v>
      </c>
      <c r="G23" s="106">
        <f>COUNTIF('KYORUGI F&amp;P'!$F110:F129,"LENGKAP")</f>
        <v>0</v>
      </c>
      <c r="H23" s="106">
        <f t="shared" si="1"/>
        <v>0</v>
      </c>
      <c r="I23" s="119" t="str">
        <f t="shared" si="2"/>
        <v>-</v>
      </c>
      <c r="J23" s="116">
        <v>350000</v>
      </c>
      <c r="K23" s="118">
        <f t="shared" si="3"/>
        <v>0</v>
      </c>
    </row>
    <row r="24" spans="1:11">
      <c r="A24" s="86" t="s">
        <v>104</v>
      </c>
      <c r="B24" s="86" t="s">
        <v>56</v>
      </c>
      <c r="C24" s="86" t="s">
        <v>59</v>
      </c>
      <c r="D24" s="86" t="s">
        <v>50</v>
      </c>
      <c r="E24" s="106">
        <f>'ENTRY BY CLASS'!$D$18</f>
        <v>0</v>
      </c>
      <c r="F24" s="106">
        <f t="shared" si="0"/>
        <v>0</v>
      </c>
      <c r="G24" s="106">
        <f>COUNTIF('KYORUGI F&amp;P'!$M110:M129,"LENGKAP")</f>
        <v>0</v>
      </c>
      <c r="H24" s="106">
        <f t="shared" si="1"/>
        <v>0</v>
      </c>
      <c r="I24" s="119" t="str">
        <f t="shared" si="2"/>
        <v>-</v>
      </c>
      <c r="J24" s="116">
        <v>350000</v>
      </c>
      <c r="K24" s="118">
        <f t="shared" si="3"/>
        <v>0</v>
      </c>
    </row>
    <row r="25" spans="1:11">
      <c r="A25" s="86" t="s">
        <v>104</v>
      </c>
      <c r="B25" s="86" t="s">
        <v>56</v>
      </c>
      <c r="C25" s="86" t="s">
        <v>60</v>
      </c>
      <c r="D25" s="86" t="s">
        <v>49</v>
      </c>
      <c r="E25" s="106">
        <f>'ENTRY BY CLASS'!$C$19</f>
        <v>0</v>
      </c>
      <c r="F25" s="106">
        <f t="shared" si="0"/>
        <v>0</v>
      </c>
      <c r="G25" s="106">
        <f>COUNTIF('KYORUGI F&amp;P'!$F134:F153,"LENGKAP")</f>
        <v>0</v>
      </c>
      <c r="H25" s="106">
        <f t="shared" si="1"/>
        <v>0</v>
      </c>
      <c r="I25" s="119" t="str">
        <f t="shared" si="2"/>
        <v>-</v>
      </c>
      <c r="J25" s="116">
        <v>350000</v>
      </c>
      <c r="K25" s="118">
        <f t="shared" si="3"/>
        <v>0</v>
      </c>
    </row>
    <row r="26" spans="1:11">
      <c r="A26" s="86" t="s">
        <v>104</v>
      </c>
      <c r="B26" s="86" t="s">
        <v>56</v>
      </c>
      <c r="C26" s="86" t="s">
        <v>60</v>
      </c>
      <c r="D26" s="86" t="s">
        <v>50</v>
      </c>
      <c r="E26" s="106">
        <f>'ENTRY BY CLASS'!$D$19</f>
        <v>0</v>
      </c>
      <c r="F26" s="106">
        <f t="shared" si="0"/>
        <v>0</v>
      </c>
      <c r="G26" s="106">
        <f>COUNTIF('KYORUGI F&amp;P'!$M134:M153,"LENGKAP")</f>
        <v>0</v>
      </c>
      <c r="H26" s="106">
        <f t="shared" si="1"/>
        <v>0</v>
      </c>
      <c r="I26" s="119" t="str">
        <f t="shared" si="2"/>
        <v>-</v>
      </c>
      <c r="J26" s="116">
        <v>350000</v>
      </c>
      <c r="K26" s="118">
        <f t="shared" si="3"/>
        <v>0</v>
      </c>
    </row>
    <row r="27" spans="1:11">
      <c r="A27" s="86" t="s">
        <v>104</v>
      </c>
      <c r="B27" s="86" t="s">
        <v>56</v>
      </c>
      <c r="C27" s="86" t="s">
        <v>61</v>
      </c>
      <c r="D27" s="86" t="s">
        <v>49</v>
      </c>
      <c r="E27" s="106">
        <f>'ENTRY BY CLASS'!$C$20</f>
        <v>0</v>
      </c>
      <c r="F27" s="106">
        <f t="shared" si="0"/>
        <v>0</v>
      </c>
      <c r="G27" s="106">
        <f>COUNTIF('KYORUGI F&amp;P'!$F158:F177,"LENGKAP")</f>
        <v>0</v>
      </c>
      <c r="H27" s="106">
        <f t="shared" si="1"/>
        <v>0</v>
      </c>
      <c r="I27" s="119" t="str">
        <f t="shared" si="2"/>
        <v>-</v>
      </c>
      <c r="J27" s="116">
        <v>350000</v>
      </c>
      <c r="K27" s="118">
        <f t="shared" si="3"/>
        <v>0</v>
      </c>
    </row>
    <row r="28" spans="1:11">
      <c r="A28" s="86" t="s">
        <v>104</v>
      </c>
      <c r="B28" s="86" t="s">
        <v>56</v>
      </c>
      <c r="C28" s="86" t="s">
        <v>61</v>
      </c>
      <c r="D28" s="86" t="s">
        <v>50</v>
      </c>
      <c r="E28" s="106">
        <f>'ENTRY BY CLASS'!$D$20</f>
        <v>0</v>
      </c>
      <c r="F28" s="106">
        <f t="shared" si="0"/>
        <v>0</v>
      </c>
      <c r="G28" s="106">
        <f>COUNTIF('KYORUGI F&amp;P'!$M158:M177,"LENGKAP")</f>
        <v>0</v>
      </c>
      <c r="H28" s="106">
        <f t="shared" si="1"/>
        <v>0</v>
      </c>
      <c r="I28" s="119" t="str">
        <f t="shared" si="2"/>
        <v>-</v>
      </c>
      <c r="J28" s="116">
        <v>350000</v>
      </c>
      <c r="K28" s="118">
        <f t="shared" si="3"/>
        <v>0</v>
      </c>
    </row>
    <row r="29" spans="1:11">
      <c r="A29" s="86" t="s">
        <v>104</v>
      </c>
      <c r="B29" s="86" t="s">
        <v>64</v>
      </c>
      <c r="C29" s="86" t="s">
        <v>59</v>
      </c>
      <c r="D29" s="86" t="s">
        <v>49</v>
      </c>
      <c r="E29" s="106">
        <f>'ENTRY BY CLASS'!$C$25</f>
        <v>0</v>
      </c>
      <c r="F29" s="106">
        <f t="shared" si="0"/>
        <v>0</v>
      </c>
      <c r="G29" s="106">
        <f>COUNTIF('KYORUGI PRESTASI'!$D14:D23,"LENGKAP")</f>
        <v>0</v>
      </c>
      <c r="H29" s="106">
        <f t="shared" si="1"/>
        <v>0</v>
      </c>
      <c r="I29" s="119" t="str">
        <f t="shared" si="2"/>
        <v>-</v>
      </c>
      <c r="J29" s="116">
        <v>450000</v>
      </c>
      <c r="K29" s="118">
        <f t="shared" si="3"/>
        <v>0</v>
      </c>
    </row>
    <row r="30" spans="1:11">
      <c r="A30" s="86" t="s">
        <v>104</v>
      </c>
      <c r="B30" s="86" t="s">
        <v>64</v>
      </c>
      <c r="C30" s="86" t="s">
        <v>59</v>
      </c>
      <c r="D30" s="86" t="s">
        <v>50</v>
      </c>
      <c r="E30" s="106">
        <f>'ENTRY BY CLASS'!$D$25</f>
        <v>0</v>
      </c>
      <c r="F30" s="106">
        <f t="shared" si="0"/>
        <v>0</v>
      </c>
      <c r="G30" s="106">
        <f>COUNTIF('KYORUGI PRESTASI'!$I14:I23,"LENGKAP")</f>
        <v>0</v>
      </c>
      <c r="H30" s="106">
        <f t="shared" si="1"/>
        <v>0</v>
      </c>
      <c r="I30" s="119" t="str">
        <f t="shared" si="2"/>
        <v>-</v>
      </c>
      <c r="J30" s="116">
        <v>450000</v>
      </c>
      <c r="K30" s="118">
        <f t="shared" si="3"/>
        <v>0</v>
      </c>
    </row>
    <row r="31" spans="1:11">
      <c r="A31" s="86" t="s">
        <v>104</v>
      </c>
      <c r="B31" s="86" t="s">
        <v>64</v>
      </c>
      <c r="C31" s="86" t="s">
        <v>60</v>
      </c>
      <c r="D31" s="86" t="s">
        <v>49</v>
      </c>
      <c r="E31" s="106">
        <f>'ENTRY BY CLASS'!$C$26</f>
        <v>0</v>
      </c>
      <c r="F31" s="106">
        <f t="shared" si="0"/>
        <v>0</v>
      </c>
      <c r="G31" s="106">
        <f>COUNTIF('KYORUGI PRESTASI'!$D28:D37,"LENGKAP")</f>
        <v>0</v>
      </c>
      <c r="H31" s="106">
        <f t="shared" si="1"/>
        <v>0</v>
      </c>
      <c r="I31" s="119" t="str">
        <f t="shared" si="2"/>
        <v>-</v>
      </c>
      <c r="J31" s="116">
        <v>450000</v>
      </c>
      <c r="K31" s="118">
        <f t="shared" si="3"/>
        <v>0</v>
      </c>
    </row>
    <row r="32" spans="1:11">
      <c r="A32" s="86" t="s">
        <v>104</v>
      </c>
      <c r="B32" s="86" t="s">
        <v>64</v>
      </c>
      <c r="C32" s="86" t="s">
        <v>60</v>
      </c>
      <c r="D32" s="86" t="s">
        <v>50</v>
      </c>
      <c r="E32" s="106">
        <f>'ENTRY BY CLASS'!$D$26</f>
        <v>0</v>
      </c>
      <c r="F32" s="106">
        <f t="shared" si="0"/>
        <v>0</v>
      </c>
      <c r="G32" s="106">
        <f>COUNTIF('KYORUGI PRESTASI'!$I28:I37,"LENGKAP")</f>
        <v>0</v>
      </c>
      <c r="H32" s="106">
        <f t="shared" si="1"/>
        <v>0</v>
      </c>
      <c r="I32" s="119" t="str">
        <f t="shared" si="2"/>
        <v>-</v>
      </c>
      <c r="J32" s="116">
        <v>450000</v>
      </c>
      <c r="K32" s="118">
        <f t="shared" si="3"/>
        <v>0</v>
      </c>
    </row>
    <row r="33" spans="1:11">
      <c r="A33" s="86" t="s">
        <v>104</v>
      </c>
      <c r="B33" s="86" t="s">
        <v>64</v>
      </c>
      <c r="C33" s="86" t="s">
        <v>61</v>
      </c>
      <c r="D33" s="86" t="s">
        <v>49</v>
      </c>
      <c r="E33" s="106">
        <f>'ENTRY BY CLASS'!$C$27</f>
        <v>0</v>
      </c>
      <c r="F33" s="106">
        <f t="shared" si="0"/>
        <v>0</v>
      </c>
      <c r="G33" s="106">
        <f>COUNTIF('KYORUGI PRESTASI'!$D42:D49,"LENGKAP")</f>
        <v>0</v>
      </c>
      <c r="H33" s="106">
        <f t="shared" si="1"/>
        <v>0</v>
      </c>
      <c r="I33" s="119" t="str">
        <f t="shared" si="2"/>
        <v>-</v>
      </c>
      <c r="J33" s="116">
        <v>450000</v>
      </c>
      <c r="K33" s="118">
        <f t="shared" si="3"/>
        <v>0</v>
      </c>
    </row>
    <row r="34" spans="1:11">
      <c r="A34" s="86" t="s">
        <v>104</v>
      </c>
      <c r="B34" s="86" t="s">
        <v>64</v>
      </c>
      <c r="C34" s="86" t="s">
        <v>61</v>
      </c>
      <c r="D34" s="86" t="s">
        <v>50</v>
      </c>
      <c r="E34" s="106">
        <f>'ENTRY BY CLASS'!$D$27</f>
        <v>0</v>
      </c>
      <c r="F34" s="106">
        <f t="shared" si="0"/>
        <v>0</v>
      </c>
      <c r="G34" s="106">
        <f>COUNTIF('KYORUGI PRESTASI'!$I42:I49,"LENGKAP")</f>
        <v>0</v>
      </c>
      <c r="H34" s="106">
        <f t="shared" si="1"/>
        <v>0</v>
      </c>
      <c r="I34" s="119" t="str">
        <f t="shared" si="2"/>
        <v>-</v>
      </c>
      <c r="J34" s="116">
        <v>450000</v>
      </c>
      <c r="K34" s="118">
        <f t="shared" si="3"/>
        <v>0</v>
      </c>
    </row>
    <row r="35" spans="1:11">
      <c r="A35" s="86" t="s">
        <v>105</v>
      </c>
      <c r="B35" s="86" t="s">
        <v>53</v>
      </c>
      <c r="C35" s="86" t="s">
        <v>54</v>
      </c>
      <c r="D35" s="86" t="s">
        <v>49</v>
      </c>
      <c r="E35" s="106">
        <f>'ENTRY BY CLASS'!$C$32</f>
        <v>0</v>
      </c>
      <c r="F35" s="106">
        <f t="shared" si="0"/>
        <v>0</v>
      </c>
      <c r="G35" s="106">
        <f>COUNTIF('POOMSAE INDIVIDUAL'!$D14:D33,"LENGKAP")</f>
        <v>0</v>
      </c>
      <c r="H35" s="106">
        <f t="shared" si="1"/>
        <v>0</v>
      </c>
      <c r="I35" s="119" t="str">
        <f t="shared" si="2"/>
        <v>-</v>
      </c>
      <c r="J35" s="116">
        <v>350000</v>
      </c>
      <c r="K35" s="118">
        <f t="shared" si="3"/>
        <v>0</v>
      </c>
    </row>
    <row r="36" spans="1:11">
      <c r="A36" s="86" t="s">
        <v>105</v>
      </c>
      <c r="B36" s="86" t="s">
        <v>53</v>
      </c>
      <c r="C36" s="86" t="s">
        <v>54</v>
      </c>
      <c r="D36" s="86" t="s">
        <v>50</v>
      </c>
      <c r="E36" s="106">
        <f>'ENTRY BY CLASS'!$D$32</f>
        <v>0</v>
      </c>
      <c r="F36" s="106">
        <f t="shared" si="0"/>
        <v>0</v>
      </c>
      <c r="G36" s="106">
        <f>COUNTIF('POOMSAE INDIVIDUAL'!$I14:I33,"LENGKAP")</f>
        <v>0</v>
      </c>
      <c r="H36" s="106">
        <f t="shared" si="1"/>
        <v>0</v>
      </c>
      <c r="I36" s="119" t="str">
        <f t="shared" si="2"/>
        <v>-</v>
      </c>
      <c r="J36" s="116">
        <v>350000</v>
      </c>
      <c r="K36" s="118">
        <f t="shared" si="3"/>
        <v>0</v>
      </c>
    </row>
    <row r="37" spans="1:11">
      <c r="A37" s="86" t="s">
        <v>105</v>
      </c>
      <c r="B37" s="86" t="s">
        <v>53</v>
      </c>
      <c r="C37" s="86" t="s">
        <v>55</v>
      </c>
      <c r="D37" s="86" t="s">
        <v>49</v>
      </c>
      <c r="E37" s="106">
        <f>'ENTRY BY CLASS'!$C$33</f>
        <v>0</v>
      </c>
      <c r="F37" s="106">
        <f t="shared" si="0"/>
        <v>0</v>
      </c>
      <c r="G37" s="106">
        <f>COUNTIF('POOMSAE INDIVIDUAL'!$D38:D57,"LENGKAP")</f>
        <v>0</v>
      </c>
      <c r="H37" s="106">
        <f t="shared" si="1"/>
        <v>0</v>
      </c>
      <c r="I37" s="119" t="str">
        <f t="shared" si="2"/>
        <v>-</v>
      </c>
      <c r="J37" s="116">
        <v>350000</v>
      </c>
      <c r="K37" s="118">
        <f t="shared" si="3"/>
        <v>0</v>
      </c>
    </row>
    <row r="38" spans="1:11">
      <c r="A38" s="86" t="s">
        <v>105</v>
      </c>
      <c r="B38" s="86" t="s">
        <v>53</v>
      </c>
      <c r="C38" s="86" t="s">
        <v>55</v>
      </c>
      <c r="D38" s="86" t="s">
        <v>50</v>
      </c>
      <c r="E38" s="106">
        <f>'ENTRY BY CLASS'!$D$33</f>
        <v>0</v>
      </c>
      <c r="F38" s="106">
        <f t="shared" si="0"/>
        <v>0</v>
      </c>
      <c r="G38" s="106">
        <f>COUNTIF('POOMSAE INDIVIDUAL'!$I38:I57,"LENGKAP")</f>
        <v>0</v>
      </c>
      <c r="H38" s="106">
        <f t="shared" si="1"/>
        <v>0</v>
      </c>
      <c r="I38" s="119" t="str">
        <f t="shared" si="2"/>
        <v>-</v>
      </c>
      <c r="J38" s="116">
        <v>350000</v>
      </c>
      <c r="K38" s="118">
        <f t="shared" si="3"/>
        <v>0</v>
      </c>
    </row>
    <row r="39" spans="1:11">
      <c r="A39" s="86" t="s">
        <v>105</v>
      </c>
      <c r="B39" s="86" t="s">
        <v>56</v>
      </c>
      <c r="C39" s="86" t="s">
        <v>57</v>
      </c>
      <c r="D39" s="86" t="s">
        <v>49</v>
      </c>
      <c r="E39" s="106">
        <f>'ENTRY BY CLASS'!$C$34</f>
        <v>0</v>
      </c>
      <c r="F39" s="106">
        <f t="shared" si="0"/>
        <v>0</v>
      </c>
      <c r="G39" s="106">
        <f>COUNTIF('POOMSAE INDIVIDUAL'!$D62:D81,"LENGKAP")</f>
        <v>0</v>
      </c>
      <c r="H39" s="106">
        <f t="shared" si="1"/>
        <v>0</v>
      </c>
      <c r="I39" s="119" t="str">
        <f t="shared" si="2"/>
        <v>-</v>
      </c>
      <c r="J39" s="116">
        <v>350000</v>
      </c>
      <c r="K39" s="118">
        <f t="shared" si="3"/>
        <v>0</v>
      </c>
    </row>
    <row r="40" spans="1:11">
      <c r="A40" s="86" t="s">
        <v>105</v>
      </c>
      <c r="B40" s="86" t="s">
        <v>56</v>
      </c>
      <c r="C40" s="86" t="s">
        <v>57</v>
      </c>
      <c r="D40" s="86" t="s">
        <v>50</v>
      </c>
      <c r="E40" s="106">
        <f>'ENTRY BY CLASS'!$D$34</f>
        <v>0</v>
      </c>
      <c r="F40" s="106">
        <f t="shared" si="0"/>
        <v>0</v>
      </c>
      <c r="G40" s="106">
        <f>COUNTIF('POOMSAE INDIVIDUAL'!$I62:I81,"LENGKAP")</f>
        <v>0</v>
      </c>
      <c r="H40" s="106">
        <f t="shared" si="1"/>
        <v>0</v>
      </c>
      <c r="I40" s="119" t="str">
        <f t="shared" si="2"/>
        <v>-</v>
      </c>
      <c r="J40" s="116">
        <v>350000</v>
      </c>
      <c r="K40" s="118">
        <f t="shared" si="3"/>
        <v>0</v>
      </c>
    </row>
    <row r="41" spans="1:11">
      <c r="A41" s="86" t="s">
        <v>105</v>
      </c>
      <c r="B41" s="86" t="s">
        <v>56</v>
      </c>
      <c r="C41" s="86" t="s">
        <v>58</v>
      </c>
      <c r="D41" s="86" t="s">
        <v>49</v>
      </c>
      <c r="E41" s="106">
        <f>'ENTRY BY CLASS'!$C$35</f>
        <v>0</v>
      </c>
      <c r="F41" s="106">
        <f t="shared" si="0"/>
        <v>0</v>
      </c>
      <c r="G41" s="106">
        <f>COUNTIF('POOMSAE INDIVIDUAL'!$D86:D105,"LENGKAP")</f>
        <v>0</v>
      </c>
      <c r="H41" s="106">
        <f t="shared" si="1"/>
        <v>0</v>
      </c>
      <c r="I41" s="119" t="str">
        <f t="shared" si="2"/>
        <v>-</v>
      </c>
      <c r="J41" s="116">
        <v>350000</v>
      </c>
      <c r="K41" s="118">
        <f t="shared" si="3"/>
        <v>0</v>
      </c>
    </row>
    <row r="42" spans="1:11">
      <c r="A42" s="86" t="s">
        <v>105</v>
      </c>
      <c r="B42" s="86" t="s">
        <v>56</v>
      </c>
      <c r="C42" s="86" t="s">
        <v>58</v>
      </c>
      <c r="D42" s="86" t="s">
        <v>50</v>
      </c>
      <c r="E42" s="106">
        <f>'ENTRY BY CLASS'!$D$35</f>
        <v>0</v>
      </c>
      <c r="F42" s="106">
        <f t="shared" si="0"/>
        <v>0</v>
      </c>
      <c r="G42" s="106">
        <f>COUNTIF('POOMSAE INDIVIDUAL'!$I86:I105,"LENGKAP")</f>
        <v>0</v>
      </c>
      <c r="H42" s="106">
        <f t="shared" si="1"/>
        <v>0</v>
      </c>
      <c r="I42" s="119" t="str">
        <f t="shared" si="2"/>
        <v>-</v>
      </c>
      <c r="J42" s="116">
        <v>350000</v>
      </c>
      <c r="K42" s="118">
        <f t="shared" si="3"/>
        <v>0</v>
      </c>
    </row>
    <row r="43" spans="1:11">
      <c r="A43" s="86" t="s">
        <v>105</v>
      </c>
      <c r="B43" s="86" t="s">
        <v>56</v>
      </c>
      <c r="C43" s="86" t="s">
        <v>59</v>
      </c>
      <c r="D43" s="86" t="s">
        <v>49</v>
      </c>
      <c r="E43" s="106">
        <f>'ENTRY BY CLASS'!$C$36</f>
        <v>0</v>
      </c>
      <c r="F43" s="106">
        <f t="shared" si="0"/>
        <v>0</v>
      </c>
      <c r="G43" s="106">
        <f>COUNTIF('POOMSAE INDIVIDUAL'!$D110:D129,"LENGKAP")</f>
        <v>0</v>
      </c>
      <c r="H43" s="106">
        <f t="shared" si="1"/>
        <v>0</v>
      </c>
      <c r="I43" s="119" t="str">
        <f t="shared" si="2"/>
        <v>-</v>
      </c>
      <c r="J43" s="116">
        <v>350000</v>
      </c>
      <c r="K43" s="118">
        <f t="shared" si="3"/>
        <v>0</v>
      </c>
    </row>
    <row r="44" spans="1:11">
      <c r="A44" s="86" t="s">
        <v>105</v>
      </c>
      <c r="B44" s="86" t="s">
        <v>56</v>
      </c>
      <c r="C44" s="86" t="s">
        <v>59</v>
      </c>
      <c r="D44" s="86" t="s">
        <v>50</v>
      </c>
      <c r="E44" s="106">
        <f>'ENTRY BY CLASS'!$D$36</f>
        <v>0</v>
      </c>
      <c r="F44" s="106">
        <f t="shared" si="0"/>
        <v>0</v>
      </c>
      <c r="G44" s="106">
        <f>COUNTIF('POOMSAE INDIVIDUAL'!$I110:I129,"LENGKAP")</f>
        <v>0</v>
      </c>
      <c r="H44" s="106">
        <f t="shared" si="1"/>
        <v>0</v>
      </c>
      <c r="I44" s="119" t="str">
        <f t="shared" si="2"/>
        <v>-</v>
      </c>
      <c r="J44" s="116">
        <v>350000</v>
      </c>
      <c r="K44" s="118">
        <f t="shared" si="3"/>
        <v>0</v>
      </c>
    </row>
    <row r="45" spans="1:11">
      <c r="A45" s="86" t="s">
        <v>105</v>
      </c>
      <c r="B45" s="86" t="s">
        <v>56</v>
      </c>
      <c r="C45" s="86" t="s">
        <v>60</v>
      </c>
      <c r="D45" s="86" t="s">
        <v>49</v>
      </c>
      <c r="E45" s="106">
        <f>'ENTRY BY CLASS'!$C$37</f>
        <v>0</v>
      </c>
      <c r="F45" s="106">
        <f t="shared" si="0"/>
        <v>0</v>
      </c>
      <c r="G45" s="106">
        <f>COUNTIF('POOMSAE INDIVIDUAL'!$D134:D153,"LENGKAP")</f>
        <v>0</v>
      </c>
      <c r="H45" s="106">
        <f t="shared" si="1"/>
        <v>0</v>
      </c>
      <c r="I45" s="119" t="str">
        <f t="shared" si="2"/>
        <v>-</v>
      </c>
      <c r="J45" s="116">
        <v>350000</v>
      </c>
      <c r="K45" s="118">
        <f t="shared" si="3"/>
        <v>0</v>
      </c>
    </row>
    <row r="46" spans="1:11">
      <c r="A46" s="86" t="s">
        <v>105</v>
      </c>
      <c r="B46" s="86" t="s">
        <v>56</v>
      </c>
      <c r="C46" s="86" t="s">
        <v>60</v>
      </c>
      <c r="D46" s="86" t="s">
        <v>50</v>
      </c>
      <c r="E46" s="106">
        <f>'ENTRY BY CLASS'!$D$37</f>
        <v>0</v>
      </c>
      <c r="F46" s="106">
        <f t="shared" si="0"/>
        <v>0</v>
      </c>
      <c r="G46" s="106">
        <f>COUNTIF('POOMSAE INDIVIDUAL'!$I134:I153,"LENGKAP")</f>
        <v>0</v>
      </c>
      <c r="H46" s="106">
        <f t="shared" si="1"/>
        <v>0</v>
      </c>
      <c r="I46" s="119" t="str">
        <f t="shared" si="2"/>
        <v>-</v>
      </c>
      <c r="J46" s="116">
        <v>350000</v>
      </c>
      <c r="K46" s="118">
        <f t="shared" si="3"/>
        <v>0</v>
      </c>
    </row>
    <row r="47" spans="1:11">
      <c r="A47" s="86" t="s">
        <v>105</v>
      </c>
      <c r="B47" s="86" t="s">
        <v>56</v>
      </c>
      <c r="C47" s="86" t="s">
        <v>61</v>
      </c>
      <c r="D47" s="86" t="s">
        <v>49</v>
      </c>
      <c r="E47" s="106">
        <f>'ENTRY BY CLASS'!$C$38</f>
        <v>0</v>
      </c>
      <c r="F47" s="106">
        <f t="shared" si="0"/>
        <v>0</v>
      </c>
      <c r="G47" s="106">
        <f>COUNTIF('POOMSAE INDIVIDUAL'!$D158:D177,"LENGKAP")</f>
        <v>0</v>
      </c>
      <c r="H47" s="106">
        <f t="shared" ref="H47:H69" si="4">MAX(0,E47-G47)</f>
        <v>0</v>
      </c>
      <c r="I47" s="119" t="str">
        <f t="shared" ref="I47:I69" si="5">IF(E47=0,"-",IF(G47=E47,"SIAP",IF(G47&lt;E47,"BELUM","LEBIH")))</f>
        <v>-</v>
      </c>
      <c r="J47" s="116">
        <v>350000</v>
      </c>
      <c r="K47" s="118">
        <f t="shared" ref="K47:K65" si="6">E47*J47</f>
        <v>0</v>
      </c>
    </row>
    <row r="48" spans="1:11">
      <c r="A48" s="86" t="s">
        <v>105</v>
      </c>
      <c r="B48" s="86" t="s">
        <v>56</v>
      </c>
      <c r="C48" s="86" t="s">
        <v>61</v>
      </c>
      <c r="D48" s="86" t="s">
        <v>50</v>
      </c>
      <c r="E48" s="106">
        <f>'ENTRY BY CLASS'!$D$38</f>
        <v>0</v>
      </c>
      <c r="F48" s="106">
        <f t="shared" si="0"/>
        <v>0</v>
      </c>
      <c r="G48" s="106">
        <f>COUNTIF('POOMSAE INDIVIDUAL'!$I158:I177,"LENGKAP")</f>
        <v>0</v>
      </c>
      <c r="H48" s="106">
        <f t="shared" si="4"/>
        <v>0</v>
      </c>
      <c r="I48" s="119" t="str">
        <f t="shared" si="5"/>
        <v>-</v>
      </c>
      <c r="J48" s="116">
        <v>350000</v>
      </c>
      <c r="K48" s="118">
        <f t="shared" si="6"/>
        <v>0</v>
      </c>
    </row>
    <row r="49" spans="1:11">
      <c r="A49" s="86" t="s">
        <v>105</v>
      </c>
      <c r="B49" s="86" t="s">
        <v>67</v>
      </c>
      <c r="C49" s="86" t="s">
        <v>59</v>
      </c>
      <c r="D49" s="86" t="s">
        <v>49</v>
      </c>
      <c r="E49" s="106">
        <f>'ENTRY BY CLASS'!$C$43</f>
        <v>0</v>
      </c>
      <c r="F49" s="106">
        <f t="shared" si="0"/>
        <v>0</v>
      </c>
      <c r="G49" s="106">
        <f>COUNTIF('POOMSAE INDIVIDUAL'!$D182:D196,"LENGKAP")</f>
        <v>0</v>
      </c>
      <c r="H49" s="106">
        <f t="shared" si="4"/>
        <v>0</v>
      </c>
      <c r="I49" s="119" t="str">
        <f t="shared" si="5"/>
        <v>-</v>
      </c>
      <c r="J49" s="116">
        <v>450000</v>
      </c>
      <c r="K49" s="118">
        <f t="shared" si="6"/>
        <v>0</v>
      </c>
    </row>
    <row r="50" spans="1:11">
      <c r="A50" s="86" t="s">
        <v>105</v>
      </c>
      <c r="B50" s="86" t="s">
        <v>67</v>
      </c>
      <c r="C50" s="86" t="s">
        <v>59</v>
      </c>
      <c r="D50" s="86" t="s">
        <v>50</v>
      </c>
      <c r="E50" s="106">
        <f>'ENTRY BY CLASS'!$D$43</f>
        <v>0</v>
      </c>
      <c r="F50" s="106">
        <f t="shared" si="0"/>
        <v>0</v>
      </c>
      <c r="G50" s="106">
        <f>COUNTIF('POOMSAE INDIVIDUAL'!$I182:I196,"LENGKAP")</f>
        <v>0</v>
      </c>
      <c r="H50" s="106">
        <f t="shared" si="4"/>
        <v>0</v>
      </c>
      <c r="I50" s="119" t="str">
        <f t="shared" si="5"/>
        <v>-</v>
      </c>
      <c r="J50" s="116">
        <v>450000</v>
      </c>
      <c r="K50" s="118">
        <f t="shared" si="6"/>
        <v>0</v>
      </c>
    </row>
    <row r="51" spans="1:11">
      <c r="A51" s="86" t="s">
        <v>105</v>
      </c>
      <c r="B51" s="86" t="s">
        <v>67</v>
      </c>
      <c r="C51" s="86" t="s">
        <v>60</v>
      </c>
      <c r="D51" s="86" t="s">
        <v>49</v>
      </c>
      <c r="E51" s="106">
        <f>'ENTRY BY CLASS'!$C$44</f>
        <v>0</v>
      </c>
      <c r="F51" s="106">
        <f t="shared" si="0"/>
        <v>0</v>
      </c>
      <c r="G51" s="106">
        <f>COUNTIF('POOMSAE INDIVIDUAL'!$D201:D215,"LENGKAP")</f>
        <v>0</v>
      </c>
      <c r="H51" s="106">
        <f t="shared" si="4"/>
        <v>0</v>
      </c>
      <c r="I51" s="119" t="str">
        <f t="shared" si="5"/>
        <v>-</v>
      </c>
      <c r="J51" s="116">
        <v>450000</v>
      </c>
      <c r="K51" s="118">
        <f t="shared" si="6"/>
        <v>0</v>
      </c>
    </row>
    <row r="52" spans="1:11">
      <c r="A52" s="86" t="s">
        <v>105</v>
      </c>
      <c r="B52" s="86" t="s">
        <v>67</v>
      </c>
      <c r="C52" s="86" t="s">
        <v>60</v>
      </c>
      <c r="D52" s="86" t="s">
        <v>50</v>
      </c>
      <c r="E52" s="106">
        <f>'ENTRY BY CLASS'!$D$44</f>
        <v>0</v>
      </c>
      <c r="F52" s="106">
        <f t="shared" si="0"/>
        <v>0</v>
      </c>
      <c r="G52" s="106">
        <f>COUNTIF('POOMSAE INDIVIDUAL'!$I201:I215,"LENGKAP")</f>
        <v>0</v>
      </c>
      <c r="H52" s="106">
        <f t="shared" si="4"/>
        <v>0</v>
      </c>
      <c r="I52" s="119" t="str">
        <f t="shared" si="5"/>
        <v>-</v>
      </c>
      <c r="J52" s="116">
        <v>450000</v>
      </c>
      <c r="K52" s="118">
        <f t="shared" si="6"/>
        <v>0</v>
      </c>
    </row>
    <row r="53" spans="1:11">
      <c r="A53" s="86" t="s">
        <v>105</v>
      </c>
      <c r="B53" s="86" t="s">
        <v>67</v>
      </c>
      <c r="C53" s="86" t="s">
        <v>61</v>
      </c>
      <c r="D53" s="86" t="s">
        <v>49</v>
      </c>
      <c r="E53" s="106">
        <f>'ENTRY BY CLASS'!$C$45</f>
        <v>0</v>
      </c>
      <c r="F53" s="106">
        <f t="shared" si="0"/>
        <v>0</v>
      </c>
      <c r="G53" s="106">
        <f>COUNTIF('POOMSAE INDIVIDUAL'!$D220:D234,"LENGKAP")</f>
        <v>0</v>
      </c>
      <c r="H53" s="106">
        <f t="shared" si="4"/>
        <v>0</v>
      </c>
      <c r="I53" s="119" t="str">
        <f t="shared" si="5"/>
        <v>-</v>
      </c>
      <c r="J53" s="116">
        <v>450000</v>
      </c>
      <c r="K53" s="118">
        <f t="shared" si="6"/>
        <v>0</v>
      </c>
    </row>
    <row r="54" spans="1:11">
      <c r="A54" s="86" t="s">
        <v>105</v>
      </c>
      <c r="B54" s="86" t="s">
        <v>67</v>
      </c>
      <c r="C54" s="86" t="s">
        <v>61</v>
      </c>
      <c r="D54" s="86" t="s">
        <v>50</v>
      </c>
      <c r="E54" s="106">
        <f>'ENTRY BY CLASS'!$D$45</f>
        <v>0</v>
      </c>
      <c r="F54" s="106">
        <f t="shared" si="0"/>
        <v>0</v>
      </c>
      <c r="G54" s="106">
        <f>COUNTIF('POOMSAE INDIVIDUAL'!$I220:I234,"LENGKAP")</f>
        <v>0</v>
      </c>
      <c r="H54" s="106">
        <f t="shared" si="4"/>
        <v>0</v>
      </c>
      <c r="I54" s="119" t="str">
        <f t="shared" si="5"/>
        <v>-</v>
      </c>
      <c r="J54" s="116">
        <v>450000</v>
      </c>
      <c r="K54" s="118">
        <f t="shared" si="6"/>
        <v>0</v>
      </c>
    </row>
    <row r="55" spans="1:11">
      <c r="A55" s="86" t="s">
        <v>105</v>
      </c>
      <c r="B55" s="86" t="s">
        <v>67</v>
      </c>
      <c r="C55" s="86" t="s">
        <v>68</v>
      </c>
      <c r="D55" s="86" t="s">
        <v>49</v>
      </c>
      <c r="E55" s="106">
        <f>'ENTRY BY CLASS'!$C$46</f>
        <v>0</v>
      </c>
      <c r="F55" s="106">
        <f t="shared" si="0"/>
        <v>0</v>
      </c>
      <c r="G55" s="106">
        <f>COUNTIF('POOMSAE INDIVIDUAL'!$D239:D253,"LENGKAP")</f>
        <v>0</v>
      </c>
      <c r="H55" s="106">
        <f t="shared" si="4"/>
        <v>0</v>
      </c>
      <c r="I55" s="119" t="str">
        <f t="shared" si="5"/>
        <v>-</v>
      </c>
      <c r="J55" s="116">
        <v>450000</v>
      </c>
      <c r="K55" s="118">
        <f t="shared" si="6"/>
        <v>0</v>
      </c>
    </row>
    <row r="56" spans="1:11">
      <c r="A56" s="86" t="s">
        <v>105</v>
      </c>
      <c r="B56" s="86" t="s">
        <v>67</v>
      </c>
      <c r="C56" s="86" t="s">
        <v>68</v>
      </c>
      <c r="D56" s="86" t="s">
        <v>50</v>
      </c>
      <c r="E56" s="106">
        <f>'ENTRY BY CLASS'!$D$46</f>
        <v>0</v>
      </c>
      <c r="F56" s="106">
        <f t="shared" si="0"/>
        <v>0</v>
      </c>
      <c r="G56" s="106">
        <f>COUNTIF('POOMSAE INDIVIDUAL'!$I239:I253,"LENGKAP")</f>
        <v>0</v>
      </c>
      <c r="H56" s="106">
        <f t="shared" si="4"/>
        <v>0</v>
      </c>
      <c r="I56" s="119" t="str">
        <f t="shared" si="5"/>
        <v>-</v>
      </c>
      <c r="J56" s="116">
        <v>450000</v>
      </c>
      <c r="K56" s="118">
        <f t="shared" si="6"/>
        <v>0</v>
      </c>
    </row>
    <row r="57" spans="1:11">
      <c r="A57" s="86" t="s">
        <v>105</v>
      </c>
      <c r="B57" s="86" t="s">
        <v>73</v>
      </c>
      <c r="C57" s="86" t="s">
        <v>59</v>
      </c>
      <c r="D57" s="86" t="s">
        <v>106</v>
      </c>
      <c r="E57" s="106">
        <f>'ENTRY BY CLASS'!$C$51</f>
        <v>0</v>
      </c>
      <c r="F57" s="106">
        <f>E57*2</f>
        <v>0</v>
      </c>
      <c r="G57" s="106">
        <f>COUNTIF('POOMSAE PAIR-BEREGU'!$F14:F23,"LENGKAP")</f>
        <v>0</v>
      </c>
      <c r="H57" s="106">
        <f t="shared" si="4"/>
        <v>0</v>
      </c>
      <c r="I57" s="119" t="str">
        <f t="shared" si="5"/>
        <v>-</v>
      </c>
      <c r="J57" s="116">
        <v>550000</v>
      </c>
      <c r="K57" s="118">
        <f t="shared" si="6"/>
        <v>0</v>
      </c>
    </row>
    <row r="58" spans="1:11">
      <c r="A58" s="86" t="s">
        <v>105</v>
      </c>
      <c r="B58" s="86" t="s">
        <v>73</v>
      </c>
      <c r="C58" s="86" t="s">
        <v>60</v>
      </c>
      <c r="D58" s="86" t="s">
        <v>106</v>
      </c>
      <c r="E58" s="106">
        <f>'ENTRY BY CLASS'!$C$52</f>
        <v>0</v>
      </c>
      <c r="F58" s="106">
        <f>E58*2</f>
        <v>0</v>
      </c>
      <c r="G58" s="106">
        <f>COUNTIF('POOMSAE PAIR-BEREGU'!$F28:F37,"LENGKAP")</f>
        <v>0</v>
      </c>
      <c r="H58" s="106">
        <f t="shared" si="4"/>
        <v>0</v>
      </c>
      <c r="I58" s="119" t="str">
        <f t="shared" si="5"/>
        <v>-</v>
      </c>
      <c r="J58" s="116">
        <v>550000</v>
      </c>
      <c r="K58" s="118">
        <f t="shared" si="6"/>
        <v>0</v>
      </c>
    </row>
    <row r="59" spans="1:11">
      <c r="A59" s="86" t="s">
        <v>105</v>
      </c>
      <c r="B59" s="86" t="s">
        <v>73</v>
      </c>
      <c r="C59" s="86" t="s">
        <v>61</v>
      </c>
      <c r="D59" s="86" t="s">
        <v>106</v>
      </c>
      <c r="E59" s="106">
        <f>'ENTRY BY CLASS'!$C$53</f>
        <v>0</v>
      </c>
      <c r="F59" s="106">
        <f>E59*2</f>
        <v>0</v>
      </c>
      <c r="G59" s="106">
        <f>COUNTIF('POOMSAE PAIR-BEREGU'!$F42:F51,"LENGKAP")</f>
        <v>0</v>
      </c>
      <c r="H59" s="106">
        <f t="shared" si="4"/>
        <v>0</v>
      </c>
      <c r="I59" s="119" t="str">
        <f t="shared" si="5"/>
        <v>-</v>
      </c>
      <c r="J59" s="116">
        <v>550000</v>
      </c>
      <c r="K59" s="118">
        <f t="shared" si="6"/>
        <v>0</v>
      </c>
    </row>
    <row r="60" spans="1:11">
      <c r="A60" s="86" t="s">
        <v>105</v>
      </c>
      <c r="B60" s="86" t="s">
        <v>78</v>
      </c>
      <c r="C60" s="86" t="s">
        <v>59</v>
      </c>
      <c r="D60" s="86" t="s">
        <v>49</v>
      </c>
      <c r="E60" s="106">
        <f>'ENTRY BY CLASS'!$C$58</f>
        <v>0</v>
      </c>
      <c r="F60" s="106">
        <f t="shared" ref="F60:F65" si="7">E60*3</f>
        <v>0</v>
      </c>
      <c r="G60" s="106">
        <f>COUNTIF('POOMSAE PAIR-BEREGU'!$H56:H65,"LENGKAP")</f>
        <v>0</v>
      </c>
      <c r="H60" s="106">
        <f t="shared" si="4"/>
        <v>0</v>
      </c>
      <c r="I60" s="119" t="str">
        <f t="shared" si="5"/>
        <v>-</v>
      </c>
      <c r="J60" s="116">
        <v>650000</v>
      </c>
      <c r="K60" s="118">
        <f t="shared" si="6"/>
        <v>0</v>
      </c>
    </row>
    <row r="61" spans="1:11">
      <c r="A61" s="86" t="s">
        <v>105</v>
      </c>
      <c r="B61" s="86" t="s">
        <v>78</v>
      </c>
      <c r="C61" s="86" t="s">
        <v>59</v>
      </c>
      <c r="D61" s="86" t="s">
        <v>50</v>
      </c>
      <c r="E61" s="106">
        <f>'ENTRY BY CLASS'!$D$58</f>
        <v>0</v>
      </c>
      <c r="F61" s="106">
        <f t="shared" si="7"/>
        <v>0</v>
      </c>
      <c r="G61" s="106">
        <f>COUNTIF('POOMSAE PAIR-BEREGU'!$Q56:Q65,"LENGKAP")</f>
        <v>0</v>
      </c>
      <c r="H61" s="106">
        <f t="shared" si="4"/>
        <v>0</v>
      </c>
      <c r="I61" s="119" t="str">
        <f t="shared" si="5"/>
        <v>-</v>
      </c>
      <c r="J61" s="116">
        <v>650000</v>
      </c>
      <c r="K61" s="118">
        <f t="shared" si="6"/>
        <v>0</v>
      </c>
    </row>
    <row r="62" spans="1:11">
      <c r="A62" s="86" t="s">
        <v>105</v>
      </c>
      <c r="B62" s="86" t="s">
        <v>78</v>
      </c>
      <c r="C62" s="86" t="s">
        <v>60</v>
      </c>
      <c r="D62" s="86" t="s">
        <v>49</v>
      </c>
      <c r="E62" s="106">
        <f>'ENTRY BY CLASS'!$C$59</f>
        <v>0</v>
      </c>
      <c r="F62" s="106">
        <f t="shared" si="7"/>
        <v>0</v>
      </c>
      <c r="G62" s="106">
        <f>COUNTIF('POOMSAE PAIR-BEREGU'!$H70:H79,"LENGKAP")</f>
        <v>0</v>
      </c>
      <c r="H62" s="106">
        <f t="shared" si="4"/>
        <v>0</v>
      </c>
      <c r="I62" s="119" t="str">
        <f t="shared" si="5"/>
        <v>-</v>
      </c>
      <c r="J62" s="116">
        <v>650000</v>
      </c>
      <c r="K62" s="118">
        <f t="shared" si="6"/>
        <v>0</v>
      </c>
    </row>
    <row r="63" spans="1:11">
      <c r="A63" s="86" t="s">
        <v>105</v>
      </c>
      <c r="B63" s="86" t="s">
        <v>78</v>
      </c>
      <c r="C63" s="86" t="s">
        <v>60</v>
      </c>
      <c r="D63" s="86" t="s">
        <v>50</v>
      </c>
      <c r="E63" s="106">
        <f>'ENTRY BY CLASS'!$D$59</f>
        <v>0</v>
      </c>
      <c r="F63" s="106">
        <f t="shared" si="7"/>
        <v>0</v>
      </c>
      <c r="G63" s="106">
        <f>COUNTIF('POOMSAE PAIR-BEREGU'!$Q70:Q79,"LENGKAP")</f>
        <v>0</v>
      </c>
      <c r="H63" s="106">
        <f t="shared" si="4"/>
        <v>0</v>
      </c>
      <c r="I63" s="119" t="str">
        <f t="shared" si="5"/>
        <v>-</v>
      </c>
      <c r="J63" s="116">
        <v>650000</v>
      </c>
      <c r="K63" s="118">
        <f t="shared" si="6"/>
        <v>0</v>
      </c>
    </row>
    <row r="64" spans="1:11">
      <c r="A64" s="86" t="s">
        <v>105</v>
      </c>
      <c r="B64" s="86" t="s">
        <v>78</v>
      </c>
      <c r="C64" s="86" t="s">
        <v>61</v>
      </c>
      <c r="D64" s="86" t="s">
        <v>49</v>
      </c>
      <c r="E64" s="106">
        <f>'ENTRY BY CLASS'!$C$60</f>
        <v>0</v>
      </c>
      <c r="F64" s="106">
        <f t="shared" si="7"/>
        <v>0</v>
      </c>
      <c r="G64" s="106">
        <f>COUNTIF('POOMSAE PAIR-BEREGU'!$H84:H93,"LENGKAP")</f>
        <v>0</v>
      </c>
      <c r="H64" s="106">
        <f t="shared" si="4"/>
        <v>0</v>
      </c>
      <c r="I64" s="119" t="str">
        <f t="shared" si="5"/>
        <v>-</v>
      </c>
      <c r="J64" s="116">
        <v>650000</v>
      </c>
      <c r="K64" s="118">
        <f t="shared" si="6"/>
        <v>0</v>
      </c>
    </row>
    <row r="65" spans="1:11">
      <c r="A65" s="86" t="s">
        <v>105</v>
      </c>
      <c r="B65" s="86" t="s">
        <v>78</v>
      </c>
      <c r="C65" s="86" t="s">
        <v>61</v>
      </c>
      <c r="D65" s="86" t="s">
        <v>50</v>
      </c>
      <c r="E65" s="106">
        <f>'ENTRY BY CLASS'!$D$60</f>
        <v>0</v>
      </c>
      <c r="F65" s="106">
        <f t="shared" si="7"/>
        <v>0</v>
      </c>
      <c r="G65" s="106">
        <f>COUNTIF('POOMSAE PAIR-BEREGU'!$Q84:Q93,"LENGKAP")</f>
        <v>0</v>
      </c>
      <c r="H65" s="106">
        <f t="shared" si="4"/>
        <v>0</v>
      </c>
      <c r="I65" s="119" t="str">
        <f t="shared" si="5"/>
        <v>-</v>
      </c>
      <c r="J65" s="116">
        <v>650000</v>
      </c>
      <c r="K65" s="118">
        <f t="shared" si="6"/>
        <v>0</v>
      </c>
    </row>
    <row r="66" spans="1:11">
      <c r="A66" s="86" t="s">
        <v>105</v>
      </c>
      <c r="B66" s="86" t="s">
        <v>80</v>
      </c>
      <c r="C66" s="86" t="s">
        <v>60</v>
      </c>
      <c r="D66" s="86" t="s">
        <v>49</v>
      </c>
      <c r="E66" s="106">
        <f>'ENTRY BY CLASS'!$C$65</f>
        <v>0</v>
      </c>
      <c r="F66" s="106">
        <f>E66*1</f>
        <v>0</v>
      </c>
      <c r="G66" s="106">
        <f>COUNTIF('POOMSAE INDIVIDUAL'!$D258:D267,"LENGKAP")</f>
        <v>0</v>
      </c>
      <c r="H66" s="106">
        <f t="shared" si="4"/>
        <v>0</v>
      </c>
      <c r="I66" s="119" t="str">
        <f t="shared" si="5"/>
        <v>-</v>
      </c>
      <c r="J66" s="116"/>
      <c r="K66" s="118" t="str">
        <f>""</f>
        <v/>
      </c>
    </row>
    <row r="67" spans="1:11">
      <c r="A67" s="86" t="s">
        <v>105</v>
      </c>
      <c r="B67" s="86" t="s">
        <v>80</v>
      </c>
      <c r="C67" s="86" t="s">
        <v>60</v>
      </c>
      <c r="D67" s="86" t="s">
        <v>50</v>
      </c>
      <c r="E67" s="106">
        <f>'ENTRY BY CLASS'!$D$65</f>
        <v>0</v>
      </c>
      <c r="F67" s="106">
        <f>E67*1</f>
        <v>0</v>
      </c>
      <c r="G67" s="106">
        <f>COUNTIF('POOMSAE INDIVIDUAL'!$I258:I267,"LENGKAP")</f>
        <v>0</v>
      </c>
      <c r="H67" s="106">
        <f t="shared" si="4"/>
        <v>0</v>
      </c>
      <c r="I67" s="119" t="str">
        <f t="shared" si="5"/>
        <v>-</v>
      </c>
      <c r="J67" s="116"/>
      <c r="K67" s="118" t="str">
        <f>""</f>
        <v/>
      </c>
    </row>
    <row r="68" spans="1:11">
      <c r="A68" s="86" t="s">
        <v>105</v>
      </c>
      <c r="B68" s="86" t="s">
        <v>80</v>
      </c>
      <c r="C68" s="86" t="s">
        <v>61</v>
      </c>
      <c r="D68" s="86" t="s">
        <v>49</v>
      </c>
      <c r="E68" s="106">
        <f>'ENTRY BY CLASS'!$C$66</f>
        <v>0</v>
      </c>
      <c r="F68" s="106">
        <f>E68*1</f>
        <v>0</v>
      </c>
      <c r="G68" s="106">
        <f>COUNTIF('POOMSAE INDIVIDUAL'!$D272:D281,"LENGKAP")</f>
        <v>0</v>
      </c>
      <c r="H68" s="106">
        <f t="shared" si="4"/>
        <v>0</v>
      </c>
      <c r="I68" s="119" t="str">
        <f t="shared" si="5"/>
        <v>-</v>
      </c>
      <c r="J68" s="116"/>
      <c r="K68" s="118" t="str">
        <f>""</f>
        <v/>
      </c>
    </row>
    <row r="69" spans="1:11">
      <c r="A69" s="86" t="s">
        <v>105</v>
      </c>
      <c r="B69" s="86" t="s">
        <v>80</v>
      </c>
      <c r="C69" s="86" t="s">
        <v>61</v>
      </c>
      <c r="D69" s="86" t="s">
        <v>50</v>
      </c>
      <c r="E69" s="106">
        <f>'ENTRY BY CLASS'!$D$66</f>
        <v>0</v>
      </c>
      <c r="F69" s="106">
        <f>E69*1</f>
        <v>0</v>
      </c>
      <c r="G69" s="106">
        <f>COUNTIF('POOMSAE INDIVIDUAL'!$I272:I281,"LENGKAP")</f>
        <v>0</v>
      </c>
      <c r="H69" s="106">
        <f t="shared" si="4"/>
        <v>0</v>
      </c>
      <c r="I69" s="119" t="str">
        <f t="shared" si="5"/>
        <v>-</v>
      </c>
      <c r="J69" s="116"/>
      <c r="K69" s="118" t="str">
        <f>""</f>
        <v/>
      </c>
    </row>
    <row r="72" spans="1:11" ht="25.05" customHeight="1">
      <c r="A72" s="100" t="s">
        <v>107</v>
      </c>
      <c r="B72" s="101"/>
      <c r="C72" s="101"/>
      <c r="D72" s="101"/>
      <c r="E72" s="101"/>
      <c r="F72" s="101"/>
      <c r="G72" s="101"/>
      <c r="H72" s="101"/>
      <c r="I72" s="101"/>
      <c r="J72" s="101"/>
      <c r="K72" s="102"/>
    </row>
    <row r="73" spans="1:11" ht="25.05" customHeight="1">
      <c r="A73" s="103"/>
      <c r="B73" s="104"/>
      <c r="C73" s="104"/>
      <c r="D73" s="104"/>
      <c r="E73" s="104"/>
      <c r="F73" s="104"/>
      <c r="G73" s="104"/>
      <c r="H73" s="104"/>
      <c r="I73" s="104"/>
      <c r="J73" s="104"/>
      <c r="K73" s="105"/>
    </row>
  </sheetData>
  <sheetProtection algorithmName="SHA-512" hashValue="L/YerFlLoBTTZI+NCYoZTsLIFhHXAycjseXSOf+EsAW/384BFffndHr4uTbqrraZZMsUm1EHTL9IuoRGPx+aUA==" saltValue="qGnzGBaDvNRcGiCvILzR2g==" spinCount="100000" sheet="1" objects="1" scenarios="1" selectLockedCells="1"/>
  <mergeCells count="10">
    <mergeCell ref="A1:K1"/>
    <mergeCell ref="A2:K2"/>
    <mergeCell ref="A3:K3"/>
    <mergeCell ref="A4:K4"/>
    <mergeCell ref="A5:K5"/>
    <mergeCell ref="A7:B7"/>
    <mergeCell ref="C7:K7"/>
    <mergeCell ref="A11:K11"/>
    <mergeCell ref="A13:K13"/>
    <mergeCell ref="A72:K73"/>
  </mergeCells>
  <conditionalFormatting sqref="I15:I69">
    <cfRule type="containsText" dxfId="216" priority="1" operator="containsText" text="LENGKAP"/>
    <cfRule type="containsText" dxfId="215" priority="3" operator="containsText" text="PERIKSA"/>
    <cfRule type="containsText" dxfId="214" priority="5" operator="containsText" text="CEK USIA"/>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7"/>
  <sheetViews>
    <sheetView showGridLines="0" topLeftCell="A152" workbookViewId="0">
      <selection activeCell="C157" sqref="C157"/>
    </sheetView>
  </sheetViews>
  <sheetFormatPr defaultRowHeight="13.8"/>
  <cols>
    <col min="1" max="1" width="7" style="2" customWidth="1"/>
    <col min="2" max="2" width="24" style="2" customWidth="1"/>
    <col min="3" max="5" width="12" style="2" customWidth="1"/>
    <col min="6" max="6" width="11" style="2" customWidth="1"/>
    <col min="7" max="7" width="2.5" style="2" customWidth="1"/>
    <col min="8" max="8" width="7" style="2" customWidth="1"/>
    <col min="9" max="9" width="24" style="2" customWidth="1"/>
    <col min="10" max="12" width="12" style="2" customWidth="1"/>
    <col min="13" max="13" width="11" style="2" customWidth="1"/>
    <col min="14" max="16384" width="8.796875" style="2"/>
  </cols>
  <sheetData>
    <row r="1" spans="1:13" ht="25.95" customHeight="1">
      <c r="A1" s="1" t="s">
        <v>0</v>
      </c>
      <c r="B1" s="1"/>
      <c r="C1" s="1"/>
      <c r="D1" s="1"/>
      <c r="E1" s="1"/>
      <c r="F1" s="1"/>
      <c r="G1" s="1"/>
      <c r="H1" s="1"/>
      <c r="I1" s="1"/>
      <c r="J1" s="1"/>
      <c r="K1" s="1"/>
      <c r="L1" s="1"/>
      <c r="M1" s="1"/>
    </row>
    <row r="2" spans="1:13" ht="19.95" customHeight="1">
      <c r="A2" s="6" t="s">
        <v>108</v>
      </c>
      <c r="B2" s="6"/>
      <c r="C2" s="6"/>
      <c r="D2" s="6"/>
      <c r="E2" s="6"/>
      <c r="F2" s="6"/>
      <c r="G2" s="6"/>
      <c r="H2" s="6"/>
      <c r="I2" s="6"/>
      <c r="J2" s="6"/>
      <c r="K2" s="6"/>
      <c r="L2" s="6"/>
      <c r="M2" s="6"/>
    </row>
    <row r="3" spans="1:13" ht="28.95" customHeight="1">
      <c r="A3" s="79" t="s">
        <v>109</v>
      </c>
      <c r="B3" s="79"/>
      <c r="C3" s="79"/>
      <c r="D3" s="79"/>
      <c r="E3" s="79"/>
      <c r="F3" s="79"/>
      <c r="G3" s="79"/>
      <c r="H3" s="79"/>
      <c r="I3" s="79"/>
      <c r="J3" s="79"/>
      <c r="K3" s="79"/>
      <c r="L3" s="79"/>
      <c r="M3" s="79"/>
    </row>
    <row r="4" spans="1:13" ht="19.95" customHeight="1">
      <c r="A4" s="80" t="s">
        <v>110</v>
      </c>
      <c r="B4" s="80"/>
      <c r="C4" s="80"/>
      <c r="D4" s="80"/>
      <c r="E4" s="80"/>
      <c r="F4" s="80"/>
      <c r="G4" s="80"/>
      <c r="H4" s="80"/>
      <c r="I4" s="80"/>
      <c r="J4" s="80"/>
      <c r="K4" s="80"/>
      <c r="L4" s="80"/>
      <c r="M4" s="80"/>
    </row>
    <row r="5" spans="1:13" ht="4.05" customHeight="1">
      <c r="A5" s="16"/>
      <c r="B5" s="16"/>
      <c r="C5" s="16"/>
      <c r="D5" s="16"/>
      <c r="E5" s="16"/>
      <c r="F5" s="16"/>
      <c r="G5" s="16"/>
      <c r="H5" s="16"/>
      <c r="I5" s="16"/>
      <c r="J5" s="16"/>
      <c r="K5" s="16"/>
      <c r="L5" s="16"/>
      <c r="M5" s="16"/>
    </row>
    <row r="7" spans="1:13">
      <c r="A7" s="88" t="s">
        <v>42</v>
      </c>
      <c r="B7" s="88"/>
      <c r="C7" s="117" t="str">
        <f>IF('ENTRY BY CLASS'!$B$7="","",'ENTRY BY CLASS'!$B$7)</f>
        <v/>
      </c>
      <c r="D7" s="117"/>
      <c r="E7" s="117"/>
      <c r="F7" s="117"/>
      <c r="G7" s="117"/>
      <c r="H7" s="117"/>
      <c r="I7" s="117"/>
      <c r="J7" s="117"/>
      <c r="K7" s="117"/>
      <c r="L7" s="117"/>
      <c r="M7" s="117"/>
    </row>
    <row r="9" spans="1:13" ht="30" customHeight="1">
      <c r="A9" s="120" t="s">
        <v>111</v>
      </c>
      <c r="B9" s="121"/>
      <c r="C9" s="121"/>
      <c r="D9" s="121"/>
      <c r="E9" s="121"/>
      <c r="F9" s="121"/>
      <c r="G9" s="121"/>
      <c r="H9" s="121"/>
      <c r="I9" s="121"/>
      <c r="J9" s="121"/>
      <c r="K9" s="121"/>
      <c r="L9" s="121"/>
      <c r="M9" s="122"/>
    </row>
    <row r="12" spans="1:13" ht="25.05" customHeight="1">
      <c r="A12" s="20" t="s">
        <v>112</v>
      </c>
      <c r="B12" s="20"/>
      <c r="C12" s="20"/>
      <c r="D12" s="20"/>
      <c r="E12" s="123" t="s">
        <v>113</v>
      </c>
      <c r="F12" s="130">
        <f>'ENTRY BY CLASS'!$C$14</f>
        <v>0</v>
      </c>
      <c r="G12" s="124"/>
      <c r="H12" s="33" t="s">
        <v>114</v>
      </c>
      <c r="I12" s="33"/>
      <c r="J12" s="33"/>
      <c r="K12" s="33"/>
      <c r="L12" s="125" t="s">
        <v>113</v>
      </c>
      <c r="M12" s="131">
        <f>'ENTRY BY CLASS'!$D$14</f>
        <v>0</v>
      </c>
    </row>
    <row r="13" spans="1:13" ht="28.05" customHeight="1">
      <c r="A13" s="115" t="s">
        <v>115</v>
      </c>
      <c r="B13" s="115" t="s">
        <v>116</v>
      </c>
      <c r="C13" s="115" t="s">
        <v>117</v>
      </c>
      <c r="D13" s="115" t="s">
        <v>118</v>
      </c>
      <c r="E13" s="115" t="s">
        <v>119</v>
      </c>
      <c r="F13" s="115" t="s">
        <v>101</v>
      </c>
      <c r="G13" s="126"/>
      <c r="H13" s="127" t="s">
        <v>115</v>
      </c>
      <c r="I13" s="127" t="s">
        <v>116</v>
      </c>
      <c r="J13" s="127" t="s">
        <v>117</v>
      </c>
      <c r="K13" s="127" t="s">
        <v>118</v>
      </c>
      <c r="L13" s="127" t="s">
        <v>119</v>
      </c>
      <c r="M13" s="127" t="s">
        <v>101</v>
      </c>
    </row>
    <row r="14" spans="1:13">
      <c r="A14" s="132" t="str">
        <f>IF(ROWS($A$14:A14)&lt;='ENTRY BY CLASS'!$C$14,ROWS($A$14:A14),"")</f>
        <v/>
      </c>
      <c r="B14" s="133"/>
      <c r="C14" s="134"/>
      <c r="D14" s="135"/>
      <c r="E14" s="135"/>
      <c r="F14" s="119" t="str">
        <f t="shared" ref="F14:F33" si="0">IF(A14="","",IF(OR(B14="",C14="",D14="",E14=""),"PERIKSA",IF(AND(C14&gt;=2021,C14&lt;=2022),"LENGKAP","CEK USIA")))</f>
        <v/>
      </c>
      <c r="G14" s="126"/>
      <c r="H14" s="132" t="str">
        <f>IF(ROWS($H$14:H14)&lt;='ENTRY BY CLASS'!$D$14,ROWS($H$14:H14),"")</f>
        <v/>
      </c>
      <c r="I14" s="133"/>
      <c r="J14" s="134"/>
      <c r="K14" s="135"/>
      <c r="L14" s="135"/>
      <c r="M14" s="119" t="str">
        <f t="shared" ref="M14:M33" si="1">IF(H14="","",IF(OR(I14="",J14="",K14="",L14=""),"PERIKSA",IF(AND(J14&gt;=2021,J14&lt;=2022),"LENGKAP","CEK USIA")))</f>
        <v/>
      </c>
    </row>
    <row r="15" spans="1:13">
      <c r="A15" s="132" t="str">
        <f>IF(ROWS($A$14:A15)&lt;='ENTRY BY CLASS'!$C$14,ROWS($A$14:A15),"")</f>
        <v/>
      </c>
      <c r="B15" s="133"/>
      <c r="C15" s="134"/>
      <c r="D15" s="135"/>
      <c r="E15" s="135"/>
      <c r="F15" s="119" t="str">
        <f t="shared" si="0"/>
        <v/>
      </c>
      <c r="G15" s="126"/>
      <c r="H15" s="132" t="str">
        <f>IF(ROWS($H$14:H15)&lt;='ENTRY BY CLASS'!$D$14,ROWS($H$14:H15),"")</f>
        <v/>
      </c>
      <c r="I15" s="133"/>
      <c r="J15" s="134"/>
      <c r="K15" s="135"/>
      <c r="L15" s="135"/>
      <c r="M15" s="119" t="str">
        <f t="shared" si="1"/>
        <v/>
      </c>
    </row>
    <row r="16" spans="1:13">
      <c r="A16" s="132" t="str">
        <f>IF(ROWS($A$14:A16)&lt;='ENTRY BY CLASS'!$C$14,ROWS($A$14:A16),"")</f>
        <v/>
      </c>
      <c r="B16" s="133"/>
      <c r="C16" s="134"/>
      <c r="D16" s="135"/>
      <c r="E16" s="135"/>
      <c r="F16" s="119" t="str">
        <f t="shared" si="0"/>
        <v/>
      </c>
      <c r="G16" s="126"/>
      <c r="H16" s="132" t="str">
        <f>IF(ROWS($H$14:H16)&lt;='ENTRY BY CLASS'!$D$14,ROWS($H$14:H16),"")</f>
        <v/>
      </c>
      <c r="I16" s="133"/>
      <c r="J16" s="134"/>
      <c r="K16" s="135"/>
      <c r="L16" s="135"/>
      <c r="M16" s="119" t="str">
        <f t="shared" si="1"/>
        <v/>
      </c>
    </row>
    <row r="17" spans="1:13">
      <c r="A17" s="132" t="str">
        <f>IF(ROWS($A$14:A17)&lt;='ENTRY BY CLASS'!$C$14,ROWS($A$14:A17),"")</f>
        <v/>
      </c>
      <c r="B17" s="133"/>
      <c r="C17" s="134"/>
      <c r="D17" s="135"/>
      <c r="E17" s="135"/>
      <c r="F17" s="119" t="str">
        <f t="shared" si="0"/>
        <v/>
      </c>
      <c r="G17" s="126"/>
      <c r="H17" s="132" t="str">
        <f>IF(ROWS($H$14:H17)&lt;='ENTRY BY CLASS'!$D$14,ROWS($H$14:H17),"")</f>
        <v/>
      </c>
      <c r="I17" s="133"/>
      <c r="J17" s="134"/>
      <c r="K17" s="135"/>
      <c r="L17" s="135"/>
      <c r="M17" s="119" t="str">
        <f t="shared" si="1"/>
        <v/>
      </c>
    </row>
    <row r="18" spans="1:13">
      <c r="A18" s="132" t="str">
        <f>IF(ROWS($A$14:A18)&lt;='ENTRY BY CLASS'!$C$14,ROWS($A$14:A18),"")</f>
        <v/>
      </c>
      <c r="B18" s="133"/>
      <c r="C18" s="134"/>
      <c r="D18" s="135"/>
      <c r="E18" s="135"/>
      <c r="F18" s="119" t="str">
        <f t="shared" si="0"/>
        <v/>
      </c>
      <c r="G18" s="126"/>
      <c r="H18" s="132" t="str">
        <f>IF(ROWS($H$14:H18)&lt;='ENTRY BY CLASS'!$D$14,ROWS($H$14:H18),"")</f>
        <v/>
      </c>
      <c r="I18" s="133"/>
      <c r="J18" s="134"/>
      <c r="K18" s="135"/>
      <c r="L18" s="135"/>
      <c r="M18" s="119" t="str">
        <f t="shared" si="1"/>
        <v/>
      </c>
    </row>
    <row r="19" spans="1:13">
      <c r="A19" s="132" t="str">
        <f>IF(ROWS($A$14:A19)&lt;='ENTRY BY CLASS'!$C$14,ROWS($A$14:A19),"")</f>
        <v/>
      </c>
      <c r="B19" s="133"/>
      <c r="C19" s="134"/>
      <c r="D19" s="135"/>
      <c r="E19" s="135"/>
      <c r="F19" s="119" t="str">
        <f t="shared" si="0"/>
        <v/>
      </c>
      <c r="G19" s="126"/>
      <c r="H19" s="132" t="str">
        <f>IF(ROWS($H$14:H19)&lt;='ENTRY BY CLASS'!$D$14,ROWS($H$14:H19),"")</f>
        <v/>
      </c>
      <c r="I19" s="133"/>
      <c r="J19" s="134"/>
      <c r="K19" s="135"/>
      <c r="L19" s="135"/>
      <c r="M19" s="119" t="str">
        <f t="shared" si="1"/>
        <v/>
      </c>
    </row>
    <row r="20" spans="1:13">
      <c r="A20" s="132" t="str">
        <f>IF(ROWS($A$14:A20)&lt;='ENTRY BY CLASS'!$C$14,ROWS($A$14:A20),"")</f>
        <v/>
      </c>
      <c r="B20" s="133"/>
      <c r="C20" s="134"/>
      <c r="D20" s="135"/>
      <c r="E20" s="135"/>
      <c r="F20" s="119" t="str">
        <f t="shared" si="0"/>
        <v/>
      </c>
      <c r="G20" s="126"/>
      <c r="H20" s="132" t="str">
        <f>IF(ROWS($H$14:H20)&lt;='ENTRY BY CLASS'!$D$14,ROWS($H$14:H20),"")</f>
        <v/>
      </c>
      <c r="I20" s="133"/>
      <c r="J20" s="134"/>
      <c r="K20" s="135"/>
      <c r="L20" s="135"/>
      <c r="M20" s="119" t="str">
        <f t="shared" si="1"/>
        <v/>
      </c>
    </row>
    <row r="21" spans="1:13">
      <c r="A21" s="132" t="str">
        <f>IF(ROWS($A$14:A21)&lt;='ENTRY BY CLASS'!$C$14,ROWS($A$14:A21),"")</f>
        <v/>
      </c>
      <c r="B21" s="133"/>
      <c r="C21" s="134"/>
      <c r="D21" s="135"/>
      <c r="E21" s="135"/>
      <c r="F21" s="119" t="str">
        <f t="shared" si="0"/>
        <v/>
      </c>
      <c r="G21" s="126"/>
      <c r="H21" s="132" t="str">
        <f>IF(ROWS($H$14:H21)&lt;='ENTRY BY CLASS'!$D$14,ROWS($H$14:H21),"")</f>
        <v/>
      </c>
      <c r="I21" s="133"/>
      <c r="J21" s="134"/>
      <c r="K21" s="135"/>
      <c r="L21" s="135"/>
      <c r="M21" s="119" t="str">
        <f t="shared" si="1"/>
        <v/>
      </c>
    </row>
    <row r="22" spans="1:13">
      <c r="A22" s="132" t="str">
        <f>IF(ROWS($A$14:A22)&lt;='ENTRY BY CLASS'!$C$14,ROWS($A$14:A22),"")</f>
        <v/>
      </c>
      <c r="B22" s="133"/>
      <c r="C22" s="134"/>
      <c r="D22" s="135"/>
      <c r="E22" s="135"/>
      <c r="F22" s="119" t="str">
        <f t="shared" si="0"/>
        <v/>
      </c>
      <c r="G22" s="126"/>
      <c r="H22" s="132" t="str">
        <f>IF(ROWS($H$14:H22)&lt;='ENTRY BY CLASS'!$D$14,ROWS($H$14:H22),"")</f>
        <v/>
      </c>
      <c r="I22" s="133"/>
      <c r="J22" s="134"/>
      <c r="K22" s="135"/>
      <c r="L22" s="135"/>
      <c r="M22" s="119" t="str">
        <f t="shared" si="1"/>
        <v/>
      </c>
    </row>
    <row r="23" spans="1:13">
      <c r="A23" s="132" t="str">
        <f>IF(ROWS($A$14:A23)&lt;='ENTRY BY CLASS'!$C$14,ROWS($A$14:A23),"")</f>
        <v/>
      </c>
      <c r="B23" s="133"/>
      <c r="C23" s="134"/>
      <c r="D23" s="135"/>
      <c r="E23" s="135"/>
      <c r="F23" s="119" t="str">
        <f t="shared" si="0"/>
        <v/>
      </c>
      <c r="G23" s="126"/>
      <c r="H23" s="132" t="str">
        <f>IF(ROWS($H$14:H23)&lt;='ENTRY BY CLASS'!$D$14,ROWS($H$14:H23),"")</f>
        <v/>
      </c>
      <c r="I23" s="133"/>
      <c r="J23" s="134"/>
      <c r="K23" s="135"/>
      <c r="L23" s="135"/>
      <c r="M23" s="119" t="str">
        <f t="shared" si="1"/>
        <v/>
      </c>
    </row>
    <row r="24" spans="1:13">
      <c r="A24" s="132" t="str">
        <f>IF(ROWS($A$14:A24)&lt;='ENTRY BY CLASS'!$C$14,ROWS($A$14:A24),"")</f>
        <v/>
      </c>
      <c r="B24" s="133"/>
      <c r="C24" s="134"/>
      <c r="D24" s="135"/>
      <c r="E24" s="135"/>
      <c r="F24" s="119" t="str">
        <f t="shared" si="0"/>
        <v/>
      </c>
      <c r="G24" s="126"/>
      <c r="H24" s="132" t="str">
        <f>IF(ROWS($H$14:H24)&lt;='ENTRY BY CLASS'!$D$14,ROWS($H$14:H24),"")</f>
        <v/>
      </c>
      <c r="I24" s="133"/>
      <c r="J24" s="134"/>
      <c r="K24" s="135"/>
      <c r="L24" s="135"/>
      <c r="M24" s="119" t="str">
        <f t="shared" si="1"/>
        <v/>
      </c>
    </row>
    <row r="25" spans="1:13">
      <c r="A25" s="132" t="str">
        <f>IF(ROWS($A$14:A25)&lt;='ENTRY BY CLASS'!$C$14,ROWS($A$14:A25),"")</f>
        <v/>
      </c>
      <c r="B25" s="133"/>
      <c r="C25" s="134"/>
      <c r="D25" s="135"/>
      <c r="E25" s="135"/>
      <c r="F25" s="119" t="str">
        <f t="shared" si="0"/>
        <v/>
      </c>
      <c r="G25" s="126"/>
      <c r="H25" s="132" t="str">
        <f>IF(ROWS($H$14:H25)&lt;='ENTRY BY CLASS'!$D$14,ROWS($H$14:H25),"")</f>
        <v/>
      </c>
      <c r="I25" s="133"/>
      <c r="J25" s="134"/>
      <c r="K25" s="135"/>
      <c r="L25" s="135"/>
      <c r="M25" s="119" t="str">
        <f t="shared" si="1"/>
        <v/>
      </c>
    </row>
    <row r="26" spans="1:13">
      <c r="A26" s="132" t="str">
        <f>IF(ROWS($A$14:A26)&lt;='ENTRY BY CLASS'!$C$14,ROWS($A$14:A26),"")</f>
        <v/>
      </c>
      <c r="B26" s="133"/>
      <c r="C26" s="134"/>
      <c r="D26" s="135"/>
      <c r="E26" s="135"/>
      <c r="F26" s="119" t="str">
        <f t="shared" si="0"/>
        <v/>
      </c>
      <c r="G26" s="126"/>
      <c r="H26" s="132" t="str">
        <f>IF(ROWS($H$14:H26)&lt;='ENTRY BY CLASS'!$D$14,ROWS($H$14:H26),"")</f>
        <v/>
      </c>
      <c r="I26" s="133"/>
      <c r="J26" s="134"/>
      <c r="K26" s="135"/>
      <c r="L26" s="135"/>
      <c r="M26" s="119" t="str">
        <f t="shared" si="1"/>
        <v/>
      </c>
    </row>
    <row r="27" spans="1:13">
      <c r="A27" s="132" t="str">
        <f>IF(ROWS($A$14:A27)&lt;='ENTRY BY CLASS'!$C$14,ROWS($A$14:A27),"")</f>
        <v/>
      </c>
      <c r="B27" s="133"/>
      <c r="C27" s="134"/>
      <c r="D27" s="135"/>
      <c r="E27" s="135"/>
      <c r="F27" s="119" t="str">
        <f t="shared" si="0"/>
        <v/>
      </c>
      <c r="G27" s="126"/>
      <c r="H27" s="132" t="str">
        <f>IF(ROWS($H$14:H27)&lt;='ENTRY BY CLASS'!$D$14,ROWS($H$14:H27),"")</f>
        <v/>
      </c>
      <c r="I27" s="133"/>
      <c r="J27" s="134"/>
      <c r="K27" s="135"/>
      <c r="L27" s="135"/>
      <c r="M27" s="119" t="str">
        <f t="shared" si="1"/>
        <v/>
      </c>
    </row>
    <row r="28" spans="1:13">
      <c r="A28" s="132" t="str">
        <f>IF(ROWS($A$14:A28)&lt;='ENTRY BY CLASS'!$C$14,ROWS($A$14:A28),"")</f>
        <v/>
      </c>
      <c r="B28" s="133"/>
      <c r="C28" s="134"/>
      <c r="D28" s="135"/>
      <c r="E28" s="135"/>
      <c r="F28" s="119" t="str">
        <f t="shared" si="0"/>
        <v/>
      </c>
      <c r="G28" s="126"/>
      <c r="H28" s="132" t="str">
        <f>IF(ROWS($H$14:H28)&lt;='ENTRY BY CLASS'!$D$14,ROWS($H$14:H28),"")</f>
        <v/>
      </c>
      <c r="I28" s="133"/>
      <c r="J28" s="134"/>
      <c r="K28" s="135"/>
      <c r="L28" s="135"/>
      <c r="M28" s="119" t="str">
        <f t="shared" si="1"/>
        <v/>
      </c>
    </row>
    <row r="29" spans="1:13">
      <c r="A29" s="132" t="str">
        <f>IF(ROWS($A$14:A29)&lt;='ENTRY BY CLASS'!$C$14,ROWS($A$14:A29),"")</f>
        <v/>
      </c>
      <c r="B29" s="133"/>
      <c r="C29" s="134"/>
      <c r="D29" s="135"/>
      <c r="E29" s="135"/>
      <c r="F29" s="119" t="str">
        <f t="shared" si="0"/>
        <v/>
      </c>
      <c r="G29" s="126"/>
      <c r="H29" s="132" t="str">
        <f>IF(ROWS($H$14:H29)&lt;='ENTRY BY CLASS'!$D$14,ROWS($H$14:H29),"")</f>
        <v/>
      </c>
      <c r="I29" s="133"/>
      <c r="J29" s="134"/>
      <c r="K29" s="135"/>
      <c r="L29" s="135"/>
      <c r="M29" s="119" t="str">
        <f t="shared" si="1"/>
        <v/>
      </c>
    </row>
    <row r="30" spans="1:13">
      <c r="A30" s="132" t="str">
        <f>IF(ROWS($A$14:A30)&lt;='ENTRY BY CLASS'!$C$14,ROWS($A$14:A30),"")</f>
        <v/>
      </c>
      <c r="B30" s="133"/>
      <c r="C30" s="134"/>
      <c r="D30" s="135"/>
      <c r="E30" s="135"/>
      <c r="F30" s="119" t="str">
        <f t="shared" si="0"/>
        <v/>
      </c>
      <c r="G30" s="126"/>
      <c r="H30" s="132" t="str">
        <f>IF(ROWS($H$14:H30)&lt;='ENTRY BY CLASS'!$D$14,ROWS($H$14:H30),"")</f>
        <v/>
      </c>
      <c r="I30" s="133"/>
      <c r="J30" s="134"/>
      <c r="K30" s="135"/>
      <c r="L30" s="135"/>
      <c r="M30" s="119" t="str">
        <f t="shared" si="1"/>
        <v/>
      </c>
    </row>
    <row r="31" spans="1:13">
      <c r="A31" s="132" t="str">
        <f>IF(ROWS($A$14:A31)&lt;='ENTRY BY CLASS'!$C$14,ROWS($A$14:A31),"")</f>
        <v/>
      </c>
      <c r="B31" s="133"/>
      <c r="C31" s="134"/>
      <c r="D31" s="135"/>
      <c r="E31" s="135"/>
      <c r="F31" s="119" t="str">
        <f t="shared" si="0"/>
        <v/>
      </c>
      <c r="G31" s="126"/>
      <c r="H31" s="132" t="str">
        <f>IF(ROWS($H$14:H31)&lt;='ENTRY BY CLASS'!$D$14,ROWS($H$14:H31),"")</f>
        <v/>
      </c>
      <c r="I31" s="133"/>
      <c r="J31" s="134"/>
      <c r="K31" s="135"/>
      <c r="L31" s="135"/>
      <c r="M31" s="119" t="str">
        <f t="shared" si="1"/>
        <v/>
      </c>
    </row>
    <row r="32" spans="1:13">
      <c r="A32" s="132" t="str">
        <f>IF(ROWS($A$14:A32)&lt;='ENTRY BY CLASS'!$C$14,ROWS($A$14:A32),"")</f>
        <v/>
      </c>
      <c r="B32" s="133"/>
      <c r="C32" s="134"/>
      <c r="D32" s="135"/>
      <c r="E32" s="135"/>
      <c r="F32" s="119" t="str">
        <f t="shared" si="0"/>
        <v/>
      </c>
      <c r="G32" s="126"/>
      <c r="H32" s="132" t="str">
        <f>IF(ROWS($H$14:H32)&lt;='ENTRY BY CLASS'!$D$14,ROWS($H$14:H32),"")</f>
        <v/>
      </c>
      <c r="I32" s="133"/>
      <c r="J32" s="134"/>
      <c r="K32" s="135"/>
      <c r="L32" s="135"/>
      <c r="M32" s="119" t="str">
        <f t="shared" si="1"/>
        <v/>
      </c>
    </row>
    <row r="33" spans="1:13">
      <c r="A33" s="132" t="str">
        <f>IF(ROWS($A$14:A33)&lt;='ENTRY BY CLASS'!$C$14,ROWS($A$14:A33),"")</f>
        <v/>
      </c>
      <c r="B33" s="133"/>
      <c r="C33" s="134"/>
      <c r="D33" s="135"/>
      <c r="E33" s="135"/>
      <c r="F33" s="119" t="str">
        <f t="shared" si="0"/>
        <v/>
      </c>
      <c r="G33" s="129"/>
      <c r="H33" s="132" t="str">
        <f>IF(ROWS($H$14:H33)&lt;='ENTRY BY CLASS'!$D$14,ROWS($H$14:H33),"")</f>
        <v/>
      </c>
      <c r="I33" s="133"/>
      <c r="J33" s="134"/>
      <c r="K33" s="135"/>
      <c r="L33" s="135"/>
      <c r="M33" s="119" t="str">
        <f t="shared" si="1"/>
        <v/>
      </c>
    </row>
    <row r="36" spans="1:13" ht="25.05" customHeight="1">
      <c r="A36" s="20" t="s">
        <v>120</v>
      </c>
      <c r="B36" s="20"/>
      <c r="C36" s="20"/>
      <c r="D36" s="20"/>
      <c r="E36" s="123" t="s">
        <v>113</v>
      </c>
      <c r="F36" s="130">
        <f>'ENTRY BY CLASS'!$C$15</f>
        <v>0</v>
      </c>
      <c r="G36" s="124"/>
      <c r="H36" s="33" t="s">
        <v>121</v>
      </c>
      <c r="I36" s="33"/>
      <c r="J36" s="33"/>
      <c r="K36" s="33"/>
      <c r="L36" s="125" t="s">
        <v>113</v>
      </c>
      <c r="M36" s="131">
        <f>'ENTRY BY CLASS'!$D$15</f>
        <v>0</v>
      </c>
    </row>
    <row r="37" spans="1:13" ht="28.05" customHeight="1">
      <c r="A37" s="115" t="s">
        <v>115</v>
      </c>
      <c r="B37" s="115" t="s">
        <v>116</v>
      </c>
      <c r="C37" s="115" t="s">
        <v>117</v>
      </c>
      <c r="D37" s="115" t="s">
        <v>118</v>
      </c>
      <c r="E37" s="115" t="s">
        <v>119</v>
      </c>
      <c r="F37" s="115" t="s">
        <v>101</v>
      </c>
      <c r="G37" s="126"/>
      <c r="H37" s="127" t="s">
        <v>115</v>
      </c>
      <c r="I37" s="127" t="s">
        <v>116</v>
      </c>
      <c r="J37" s="127" t="s">
        <v>117</v>
      </c>
      <c r="K37" s="127" t="s">
        <v>118</v>
      </c>
      <c r="L37" s="127" t="s">
        <v>119</v>
      </c>
      <c r="M37" s="127" t="s">
        <v>101</v>
      </c>
    </row>
    <row r="38" spans="1:13">
      <c r="A38" s="132" t="str">
        <f>IF(ROWS($A$38:A38)&lt;='ENTRY BY CLASS'!$C$15,ROWS($A$38:A38),"")</f>
        <v/>
      </c>
      <c r="B38" s="133"/>
      <c r="C38" s="134"/>
      <c r="D38" s="135"/>
      <c r="E38" s="135"/>
      <c r="F38" s="119" t="str">
        <f t="shared" ref="F38:F57" si="2">IF(A38="","",IF(OR(B38="",C38="",D38="",E38=""),"PERIKSA",IF(AND(C38&gt;=2019,C38&lt;=2020),"LENGKAP","CEK USIA")))</f>
        <v/>
      </c>
      <c r="G38" s="126"/>
      <c r="H38" s="132" t="str">
        <f>IF(ROWS($H$38:H38)&lt;='ENTRY BY CLASS'!$D$15,ROWS($H$38:H38),"")</f>
        <v/>
      </c>
      <c r="I38" s="133"/>
      <c r="J38" s="134"/>
      <c r="K38" s="135"/>
      <c r="L38" s="135"/>
      <c r="M38" s="119" t="str">
        <f t="shared" ref="M38:M57" si="3">IF(H38="","",IF(OR(I38="",J38="",K38="",L38=""),"PERIKSA",IF(AND(J38&gt;=2019,J38&lt;=2020),"LENGKAP","CEK USIA")))</f>
        <v/>
      </c>
    </row>
    <row r="39" spans="1:13">
      <c r="A39" s="132" t="str">
        <f>IF(ROWS($A$38:A39)&lt;='ENTRY BY CLASS'!$C$15,ROWS($A$38:A39),"")</f>
        <v/>
      </c>
      <c r="B39" s="133"/>
      <c r="C39" s="134"/>
      <c r="D39" s="135"/>
      <c r="E39" s="135"/>
      <c r="F39" s="119" t="str">
        <f t="shared" si="2"/>
        <v/>
      </c>
      <c r="G39" s="126"/>
      <c r="H39" s="132" t="str">
        <f>IF(ROWS($H$38:H39)&lt;='ENTRY BY CLASS'!$D$15,ROWS($H$38:H39),"")</f>
        <v/>
      </c>
      <c r="I39" s="133"/>
      <c r="J39" s="134"/>
      <c r="K39" s="135"/>
      <c r="L39" s="135"/>
      <c r="M39" s="119" t="str">
        <f t="shared" si="3"/>
        <v/>
      </c>
    </row>
    <row r="40" spans="1:13">
      <c r="A40" s="132" t="str">
        <f>IF(ROWS($A$38:A40)&lt;='ENTRY BY CLASS'!$C$15,ROWS($A$38:A40),"")</f>
        <v/>
      </c>
      <c r="B40" s="133"/>
      <c r="C40" s="134"/>
      <c r="D40" s="135"/>
      <c r="E40" s="135"/>
      <c r="F40" s="119" t="str">
        <f t="shared" si="2"/>
        <v/>
      </c>
      <c r="G40" s="126"/>
      <c r="H40" s="132" t="str">
        <f>IF(ROWS($H$38:H40)&lt;='ENTRY BY CLASS'!$D$15,ROWS($H$38:H40),"")</f>
        <v/>
      </c>
      <c r="I40" s="133"/>
      <c r="J40" s="134"/>
      <c r="K40" s="135"/>
      <c r="L40" s="135"/>
      <c r="M40" s="119" t="str">
        <f t="shared" si="3"/>
        <v/>
      </c>
    </row>
    <row r="41" spans="1:13">
      <c r="A41" s="132" t="str">
        <f>IF(ROWS($A$38:A41)&lt;='ENTRY BY CLASS'!$C$15,ROWS($A$38:A41),"")</f>
        <v/>
      </c>
      <c r="B41" s="133"/>
      <c r="C41" s="134"/>
      <c r="D41" s="135"/>
      <c r="E41" s="135"/>
      <c r="F41" s="119" t="str">
        <f t="shared" si="2"/>
        <v/>
      </c>
      <c r="G41" s="126"/>
      <c r="H41" s="132" t="str">
        <f>IF(ROWS($H$38:H41)&lt;='ENTRY BY CLASS'!$D$15,ROWS($H$38:H41),"")</f>
        <v/>
      </c>
      <c r="I41" s="133"/>
      <c r="J41" s="134"/>
      <c r="K41" s="135"/>
      <c r="L41" s="135"/>
      <c r="M41" s="119" t="str">
        <f t="shared" si="3"/>
        <v/>
      </c>
    </row>
    <row r="42" spans="1:13">
      <c r="A42" s="132" t="str">
        <f>IF(ROWS($A$38:A42)&lt;='ENTRY BY CLASS'!$C$15,ROWS($A$38:A42),"")</f>
        <v/>
      </c>
      <c r="B42" s="133"/>
      <c r="C42" s="134"/>
      <c r="D42" s="135"/>
      <c r="E42" s="135"/>
      <c r="F42" s="119" t="str">
        <f t="shared" si="2"/>
        <v/>
      </c>
      <c r="G42" s="126"/>
      <c r="H42" s="132" t="str">
        <f>IF(ROWS($H$38:H42)&lt;='ENTRY BY CLASS'!$D$15,ROWS($H$38:H42),"")</f>
        <v/>
      </c>
      <c r="I42" s="133"/>
      <c r="J42" s="134"/>
      <c r="K42" s="135"/>
      <c r="L42" s="135"/>
      <c r="M42" s="119" t="str">
        <f t="shared" si="3"/>
        <v/>
      </c>
    </row>
    <row r="43" spans="1:13">
      <c r="A43" s="132" t="str">
        <f>IF(ROWS($A$38:A43)&lt;='ENTRY BY CLASS'!$C$15,ROWS($A$38:A43),"")</f>
        <v/>
      </c>
      <c r="B43" s="133"/>
      <c r="C43" s="134"/>
      <c r="D43" s="135"/>
      <c r="E43" s="135"/>
      <c r="F43" s="119" t="str">
        <f t="shared" si="2"/>
        <v/>
      </c>
      <c r="G43" s="126"/>
      <c r="H43" s="132" t="str">
        <f>IF(ROWS($H$38:H43)&lt;='ENTRY BY CLASS'!$D$15,ROWS($H$38:H43),"")</f>
        <v/>
      </c>
      <c r="I43" s="133"/>
      <c r="J43" s="134"/>
      <c r="K43" s="135"/>
      <c r="L43" s="135"/>
      <c r="M43" s="119" t="str">
        <f t="shared" si="3"/>
        <v/>
      </c>
    </row>
    <row r="44" spans="1:13">
      <c r="A44" s="132" t="str">
        <f>IF(ROWS($A$38:A44)&lt;='ENTRY BY CLASS'!$C$15,ROWS($A$38:A44),"")</f>
        <v/>
      </c>
      <c r="B44" s="133"/>
      <c r="C44" s="134"/>
      <c r="D44" s="135"/>
      <c r="E44" s="135"/>
      <c r="F44" s="119" t="str">
        <f t="shared" si="2"/>
        <v/>
      </c>
      <c r="G44" s="126"/>
      <c r="H44" s="132" t="str">
        <f>IF(ROWS($H$38:H44)&lt;='ENTRY BY CLASS'!$D$15,ROWS($H$38:H44),"")</f>
        <v/>
      </c>
      <c r="I44" s="133"/>
      <c r="J44" s="134"/>
      <c r="K44" s="135"/>
      <c r="L44" s="135"/>
      <c r="M44" s="119" t="str">
        <f t="shared" si="3"/>
        <v/>
      </c>
    </row>
    <row r="45" spans="1:13">
      <c r="A45" s="132" t="str">
        <f>IF(ROWS($A$38:A45)&lt;='ENTRY BY CLASS'!$C$15,ROWS($A$38:A45),"")</f>
        <v/>
      </c>
      <c r="B45" s="133"/>
      <c r="C45" s="134"/>
      <c r="D45" s="135"/>
      <c r="E45" s="135"/>
      <c r="F45" s="119" t="str">
        <f t="shared" si="2"/>
        <v/>
      </c>
      <c r="G45" s="126"/>
      <c r="H45" s="132" t="str">
        <f>IF(ROWS($H$38:H45)&lt;='ENTRY BY CLASS'!$D$15,ROWS($H$38:H45),"")</f>
        <v/>
      </c>
      <c r="I45" s="133"/>
      <c r="J45" s="134"/>
      <c r="K45" s="135"/>
      <c r="L45" s="135"/>
      <c r="M45" s="119" t="str">
        <f t="shared" si="3"/>
        <v/>
      </c>
    </row>
    <row r="46" spans="1:13">
      <c r="A46" s="132" t="str">
        <f>IF(ROWS($A$38:A46)&lt;='ENTRY BY CLASS'!$C$15,ROWS($A$38:A46),"")</f>
        <v/>
      </c>
      <c r="B46" s="133"/>
      <c r="C46" s="134"/>
      <c r="D46" s="135"/>
      <c r="E46" s="135"/>
      <c r="F46" s="119" t="str">
        <f t="shared" si="2"/>
        <v/>
      </c>
      <c r="G46" s="126"/>
      <c r="H46" s="132" t="str">
        <f>IF(ROWS($H$38:H46)&lt;='ENTRY BY CLASS'!$D$15,ROWS($H$38:H46),"")</f>
        <v/>
      </c>
      <c r="I46" s="133"/>
      <c r="J46" s="134"/>
      <c r="K46" s="135"/>
      <c r="L46" s="135"/>
      <c r="M46" s="119" t="str">
        <f t="shared" si="3"/>
        <v/>
      </c>
    </row>
    <row r="47" spans="1:13">
      <c r="A47" s="132" t="str">
        <f>IF(ROWS($A$38:A47)&lt;='ENTRY BY CLASS'!$C$15,ROWS($A$38:A47),"")</f>
        <v/>
      </c>
      <c r="B47" s="133"/>
      <c r="C47" s="134"/>
      <c r="D47" s="135"/>
      <c r="E47" s="135"/>
      <c r="F47" s="119" t="str">
        <f t="shared" si="2"/>
        <v/>
      </c>
      <c r="G47" s="126"/>
      <c r="H47" s="132" t="str">
        <f>IF(ROWS($H$38:H47)&lt;='ENTRY BY CLASS'!$D$15,ROWS($H$38:H47),"")</f>
        <v/>
      </c>
      <c r="I47" s="133"/>
      <c r="J47" s="134"/>
      <c r="K47" s="135"/>
      <c r="L47" s="135"/>
      <c r="M47" s="119" t="str">
        <f t="shared" si="3"/>
        <v/>
      </c>
    </row>
    <row r="48" spans="1:13">
      <c r="A48" s="132" t="str">
        <f>IF(ROWS($A$38:A48)&lt;='ENTRY BY CLASS'!$C$15,ROWS($A$38:A48),"")</f>
        <v/>
      </c>
      <c r="B48" s="133"/>
      <c r="C48" s="134"/>
      <c r="D48" s="135"/>
      <c r="E48" s="135"/>
      <c r="F48" s="119" t="str">
        <f t="shared" si="2"/>
        <v/>
      </c>
      <c r="G48" s="126"/>
      <c r="H48" s="132" t="str">
        <f>IF(ROWS($H$38:H48)&lt;='ENTRY BY CLASS'!$D$15,ROWS($H$38:H48),"")</f>
        <v/>
      </c>
      <c r="I48" s="133"/>
      <c r="J48" s="134"/>
      <c r="K48" s="135"/>
      <c r="L48" s="135"/>
      <c r="M48" s="119" t="str">
        <f t="shared" si="3"/>
        <v/>
      </c>
    </row>
    <row r="49" spans="1:13">
      <c r="A49" s="132" t="str">
        <f>IF(ROWS($A$38:A49)&lt;='ENTRY BY CLASS'!$C$15,ROWS($A$38:A49),"")</f>
        <v/>
      </c>
      <c r="B49" s="133"/>
      <c r="C49" s="134"/>
      <c r="D49" s="135"/>
      <c r="E49" s="135"/>
      <c r="F49" s="119" t="str">
        <f t="shared" si="2"/>
        <v/>
      </c>
      <c r="G49" s="126"/>
      <c r="H49" s="132" t="str">
        <f>IF(ROWS($H$38:H49)&lt;='ENTRY BY CLASS'!$D$15,ROWS($H$38:H49),"")</f>
        <v/>
      </c>
      <c r="I49" s="133"/>
      <c r="J49" s="134"/>
      <c r="K49" s="135"/>
      <c r="L49" s="135"/>
      <c r="M49" s="119" t="str">
        <f t="shared" si="3"/>
        <v/>
      </c>
    </row>
    <row r="50" spans="1:13">
      <c r="A50" s="132" t="str">
        <f>IF(ROWS($A$38:A50)&lt;='ENTRY BY CLASS'!$C$15,ROWS($A$38:A50),"")</f>
        <v/>
      </c>
      <c r="B50" s="133"/>
      <c r="C50" s="134"/>
      <c r="D50" s="135"/>
      <c r="E50" s="135"/>
      <c r="F50" s="119" t="str">
        <f t="shared" si="2"/>
        <v/>
      </c>
      <c r="G50" s="126"/>
      <c r="H50" s="132" t="str">
        <f>IF(ROWS($H$38:H50)&lt;='ENTRY BY CLASS'!$D$15,ROWS($H$38:H50),"")</f>
        <v/>
      </c>
      <c r="I50" s="133"/>
      <c r="J50" s="134"/>
      <c r="K50" s="135"/>
      <c r="L50" s="135"/>
      <c r="M50" s="119" t="str">
        <f t="shared" si="3"/>
        <v/>
      </c>
    </row>
    <row r="51" spans="1:13">
      <c r="A51" s="132" t="str">
        <f>IF(ROWS($A$38:A51)&lt;='ENTRY BY CLASS'!$C$15,ROWS($A$38:A51),"")</f>
        <v/>
      </c>
      <c r="B51" s="133"/>
      <c r="C51" s="134"/>
      <c r="D51" s="135"/>
      <c r="E51" s="135"/>
      <c r="F51" s="119" t="str">
        <f t="shared" si="2"/>
        <v/>
      </c>
      <c r="G51" s="126"/>
      <c r="H51" s="132" t="str">
        <f>IF(ROWS($H$38:H51)&lt;='ENTRY BY CLASS'!$D$15,ROWS($H$38:H51),"")</f>
        <v/>
      </c>
      <c r="I51" s="133"/>
      <c r="J51" s="134"/>
      <c r="K51" s="135"/>
      <c r="L51" s="135"/>
      <c r="M51" s="119" t="str">
        <f t="shared" si="3"/>
        <v/>
      </c>
    </row>
    <row r="52" spans="1:13">
      <c r="A52" s="132" t="str">
        <f>IF(ROWS($A$38:A52)&lt;='ENTRY BY CLASS'!$C$15,ROWS($A$38:A52),"")</f>
        <v/>
      </c>
      <c r="B52" s="133"/>
      <c r="C52" s="134"/>
      <c r="D52" s="135"/>
      <c r="E52" s="135"/>
      <c r="F52" s="119" t="str">
        <f t="shared" si="2"/>
        <v/>
      </c>
      <c r="G52" s="126"/>
      <c r="H52" s="132" t="str">
        <f>IF(ROWS($H$38:H52)&lt;='ENTRY BY CLASS'!$D$15,ROWS($H$38:H52),"")</f>
        <v/>
      </c>
      <c r="I52" s="133"/>
      <c r="J52" s="134"/>
      <c r="K52" s="135"/>
      <c r="L52" s="135"/>
      <c r="M52" s="119" t="str">
        <f t="shared" si="3"/>
        <v/>
      </c>
    </row>
    <row r="53" spans="1:13">
      <c r="A53" s="132" t="str">
        <f>IF(ROWS($A$38:A53)&lt;='ENTRY BY CLASS'!$C$15,ROWS($A$38:A53),"")</f>
        <v/>
      </c>
      <c r="B53" s="133"/>
      <c r="C53" s="134"/>
      <c r="D53" s="135"/>
      <c r="E53" s="135"/>
      <c r="F53" s="119" t="str">
        <f t="shared" si="2"/>
        <v/>
      </c>
      <c r="G53" s="126"/>
      <c r="H53" s="132" t="str">
        <f>IF(ROWS($H$38:H53)&lt;='ENTRY BY CLASS'!$D$15,ROWS($H$38:H53),"")</f>
        <v/>
      </c>
      <c r="I53" s="133"/>
      <c r="J53" s="134"/>
      <c r="K53" s="135"/>
      <c r="L53" s="135"/>
      <c r="M53" s="119" t="str">
        <f t="shared" si="3"/>
        <v/>
      </c>
    </row>
    <row r="54" spans="1:13">
      <c r="A54" s="132" t="str">
        <f>IF(ROWS($A$38:A54)&lt;='ENTRY BY CLASS'!$C$15,ROWS($A$38:A54),"")</f>
        <v/>
      </c>
      <c r="B54" s="133"/>
      <c r="C54" s="134"/>
      <c r="D54" s="135"/>
      <c r="E54" s="135"/>
      <c r="F54" s="119" t="str">
        <f t="shared" si="2"/>
        <v/>
      </c>
      <c r="G54" s="126"/>
      <c r="H54" s="132" t="str">
        <f>IF(ROWS($H$38:H54)&lt;='ENTRY BY CLASS'!$D$15,ROWS($H$38:H54),"")</f>
        <v/>
      </c>
      <c r="I54" s="133"/>
      <c r="J54" s="134"/>
      <c r="K54" s="135"/>
      <c r="L54" s="135"/>
      <c r="M54" s="119" t="str">
        <f t="shared" si="3"/>
        <v/>
      </c>
    </row>
    <row r="55" spans="1:13">
      <c r="A55" s="132" t="str">
        <f>IF(ROWS($A$38:A55)&lt;='ENTRY BY CLASS'!$C$15,ROWS($A$38:A55),"")</f>
        <v/>
      </c>
      <c r="B55" s="133"/>
      <c r="C55" s="134"/>
      <c r="D55" s="135"/>
      <c r="E55" s="135"/>
      <c r="F55" s="119" t="str">
        <f t="shared" si="2"/>
        <v/>
      </c>
      <c r="G55" s="126"/>
      <c r="H55" s="132" t="str">
        <f>IF(ROWS($H$38:H55)&lt;='ENTRY BY CLASS'!$D$15,ROWS($H$38:H55),"")</f>
        <v/>
      </c>
      <c r="I55" s="133"/>
      <c r="J55" s="134"/>
      <c r="K55" s="135"/>
      <c r="L55" s="135"/>
      <c r="M55" s="119" t="str">
        <f t="shared" si="3"/>
        <v/>
      </c>
    </row>
    <row r="56" spans="1:13">
      <c r="A56" s="132" t="str">
        <f>IF(ROWS($A$38:A56)&lt;='ENTRY BY CLASS'!$C$15,ROWS($A$38:A56),"")</f>
        <v/>
      </c>
      <c r="B56" s="133"/>
      <c r="C56" s="134"/>
      <c r="D56" s="135"/>
      <c r="E56" s="135"/>
      <c r="F56" s="119" t="str">
        <f t="shared" si="2"/>
        <v/>
      </c>
      <c r="G56" s="126"/>
      <c r="H56" s="132" t="str">
        <f>IF(ROWS($H$38:H56)&lt;='ENTRY BY CLASS'!$D$15,ROWS($H$38:H56),"")</f>
        <v/>
      </c>
      <c r="I56" s="133"/>
      <c r="J56" s="134"/>
      <c r="K56" s="135"/>
      <c r="L56" s="135"/>
      <c r="M56" s="119" t="str">
        <f t="shared" si="3"/>
        <v/>
      </c>
    </row>
    <row r="57" spans="1:13">
      <c r="A57" s="132" t="str">
        <f>IF(ROWS($A$38:A57)&lt;='ENTRY BY CLASS'!$C$15,ROWS($A$38:A57),"")</f>
        <v/>
      </c>
      <c r="B57" s="133"/>
      <c r="C57" s="134"/>
      <c r="D57" s="135"/>
      <c r="E57" s="135"/>
      <c r="F57" s="119" t="str">
        <f t="shared" si="2"/>
        <v/>
      </c>
      <c r="G57" s="129"/>
      <c r="H57" s="132" t="str">
        <f>IF(ROWS($H$38:H57)&lt;='ENTRY BY CLASS'!$D$15,ROWS($H$38:H57),"")</f>
        <v/>
      </c>
      <c r="I57" s="133"/>
      <c r="J57" s="134"/>
      <c r="K57" s="135"/>
      <c r="L57" s="135"/>
      <c r="M57" s="119" t="str">
        <f t="shared" si="3"/>
        <v/>
      </c>
    </row>
    <row r="60" spans="1:13" ht="25.05" customHeight="1">
      <c r="A60" s="20" t="s">
        <v>122</v>
      </c>
      <c r="B60" s="20"/>
      <c r="C60" s="20"/>
      <c r="D60" s="20"/>
      <c r="E60" s="123" t="s">
        <v>113</v>
      </c>
      <c r="F60" s="130">
        <f>'ENTRY BY CLASS'!$C$16</f>
        <v>0</v>
      </c>
      <c r="G60" s="124"/>
      <c r="H60" s="33" t="s">
        <v>123</v>
      </c>
      <c r="I60" s="33"/>
      <c r="J60" s="33"/>
      <c r="K60" s="33"/>
      <c r="L60" s="125" t="s">
        <v>113</v>
      </c>
      <c r="M60" s="131">
        <f>'ENTRY BY CLASS'!$D$16</f>
        <v>0</v>
      </c>
    </row>
    <row r="61" spans="1:13" ht="28.05" customHeight="1">
      <c r="A61" s="115" t="s">
        <v>115</v>
      </c>
      <c r="B61" s="115" t="s">
        <v>116</v>
      </c>
      <c r="C61" s="115" t="s">
        <v>117</v>
      </c>
      <c r="D61" s="115" t="s">
        <v>118</v>
      </c>
      <c r="E61" s="115" t="s">
        <v>119</v>
      </c>
      <c r="F61" s="115" t="s">
        <v>101</v>
      </c>
      <c r="G61" s="126"/>
      <c r="H61" s="127" t="s">
        <v>115</v>
      </c>
      <c r="I61" s="127" t="s">
        <v>116</v>
      </c>
      <c r="J61" s="127" t="s">
        <v>117</v>
      </c>
      <c r="K61" s="127" t="s">
        <v>118</v>
      </c>
      <c r="L61" s="127" t="s">
        <v>119</v>
      </c>
      <c r="M61" s="127" t="s">
        <v>101</v>
      </c>
    </row>
    <row r="62" spans="1:13">
      <c r="A62" s="132" t="str">
        <f>IF(ROWS($A$62:A62)&lt;='ENTRY BY CLASS'!$C$16,ROWS($A$62:A62),"")</f>
        <v/>
      </c>
      <c r="B62" s="133"/>
      <c r="C62" s="134"/>
      <c r="D62" s="135"/>
      <c r="E62" s="135"/>
      <c r="F62" s="119" t="str">
        <f t="shared" ref="F62:F81" si="4">IF(A62="","",IF(OR(B62="",C62="",D62="",E62=""),"PERIKSA",IF(AND(C62&gt;=2017,C62&lt;=2018),"LENGKAP","CEK USIA")))</f>
        <v/>
      </c>
      <c r="G62" s="126"/>
      <c r="H62" s="132" t="str">
        <f>IF(ROWS($H$62:H62)&lt;='ENTRY BY CLASS'!$D$16,ROWS($H$62:H62),"")</f>
        <v/>
      </c>
      <c r="I62" s="133"/>
      <c r="J62" s="134"/>
      <c r="K62" s="135"/>
      <c r="L62" s="135"/>
      <c r="M62" s="119" t="str">
        <f t="shared" ref="M62:M81" si="5">IF(H62="","",IF(OR(I62="",J62="",K62="",L62=""),"PERIKSA",IF(AND(J62&gt;=2017,J62&lt;=2018),"LENGKAP","CEK USIA")))</f>
        <v/>
      </c>
    </row>
    <row r="63" spans="1:13">
      <c r="A63" s="132" t="str">
        <f>IF(ROWS($A$62:A63)&lt;='ENTRY BY CLASS'!$C$16,ROWS($A$62:A63),"")</f>
        <v/>
      </c>
      <c r="B63" s="133"/>
      <c r="C63" s="134"/>
      <c r="D63" s="135"/>
      <c r="E63" s="135"/>
      <c r="F63" s="119" t="str">
        <f t="shared" si="4"/>
        <v/>
      </c>
      <c r="G63" s="126"/>
      <c r="H63" s="132" t="str">
        <f>IF(ROWS($H$62:H63)&lt;='ENTRY BY CLASS'!$D$16,ROWS($H$62:H63),"")</f>
        <v/>
      </c>
      <c r="I63" s="133"/>
      <c r="J63" s="134"/>
      <c r="K63" s="135"/>
      <c r="L63" s="135"/>
      <c r="M63" s="119" t="str">
        <f t="shared" si="5"/>
        <v/>
      </c>
    </row>
    <row r="64" spans="1:13">
      <c r="A64" s="132" t="str">
        <f>IF(ROWS($A$62:A64)&lt;='ENTRY BY CLASS'!$C$16,ROWS($A$62:A64),"")</f>
        <v/>
      </c>
      <c r="B64" s="133"/>
      <c r="C64" s="134"/>
      <c r="D64" s="135"/>
      <c r="E64" s="135"/>
      <c r="F64" s="119" t="str">
        <f t="shared" si="4"/>
        <v/>
      </c>
      <c r="G64" s="126"/>
      <c r="H64" s="132" t="str">
        <f>IF(ROWS($H$62:H64)&lt;='ENTRY BY CLASS'!$D$16,ROWS($H$62:H64),"")</f>
        <v/>
      </c>
      <c r="I64" s="133"/>
      <c r="J64" s="134"/>
      <c r="K64" s="135"/>
      <c r="L64" s="135"/>
      <c r="M64" s="119" t="str">
        <f t="shared" si="5"/>
        <v/>
      </c>
    </row>
    <row r="65" spans="1:13">
      <c r="A65" s="132" t="str">
        <f>IF(ROWS($A$62:A65)&lt;='ENTRY BY CLASS'!$C$16,ROWS($A$62:A65),"")</f>
        <v/>
      </c>
      <c r="B65" s="133"/>
      <c r="C65" s="134"/>
      <c r="D65" s="135"/>
      <c r="E65" s="135"/>
      <c r="F65" s="119" t="str">
        <f t="shared" si="4"/>
        <v/>
      </c>
      <c r="G65" s="126"/>
      <c r="H65" s="132" t="str">
        <f>IF(ROWS($H$62:H65)&lt;='ENTRY BY CLASS'!$D$16,ROWS($H$62:H65),"")</f>
        <v/>
      </c>
      <c r="I65" s="133"/>
      <c r="J65" s="134"/>
      <c r="K65" s="135"/>
      <c r="L65" s="135"/>
      <c r="M65" s="119" t="str">
        <f t="shared" si="5"/>
        <v/>
      </c>
    </row>
    <row r="66" spans="1:13">
      <c r="A66" s="132" t="str">
        <f>IF(ROWS($A$62:A66)&lt;='ENTRY BY CLASS'!$C$16,ROWS($A$62:A66),"")</f>
        <v/>
      </c>
      <c r="B66" s="133"/>
      <c r="C66" s="134"/>
      <c r="D66" s="135"/>
      <c r="E66" s="135"/>
      <c r="F66" s="119" t="str">
        <f t="shared" si="4"/>
        <v/>
      </c>
      <c r="G66" s="126"/>
      <c r="H66" s="132" t="str">
        <f>IF(ROWS($H$62:H66)&lt;='ENTRY BY CLASS'!$D$16,ROWS($H$62:H66),"")</f>
        <v/>
      </c>
      <c r="I66" s="133"/>
      <c r="J66" s="134"/>
      <c r="K66" s="135"/>
      <c r="L66" s="135"/>
      <c r="M66" s="119" t="str">
        <f t="shared" si="5"/>
        <v/>
      </c>
    </row>
    <row r="67" spans="1:13">
      <c r="A67" s="132" t="str">
        <f>IF(ROWS($A$62:A67)&lt;='ENTRY BY CLASS'!$C$16,ROWS($A$62:A67),"")</f>
        <v/>
      </c>
      <c r="B67" s="133"/>
      <c r="C67" s="134"/>
      <c r="D67" s="135"/>
      <c r="E67" s="135"/>
      <c r="F67" s="119" t="str">
        <f t="shared" si="4"/>
        <v/>
      </c>
      <c r="G67" s="126"/>
      <c r="H67" s="132" t="str">
        <f>IF(ROWS($H$62:H67)&lt;='ENTRY BY CLASS'!$D$16,ROWS($H$62:H67),"")</f>
        <v/>
      </c>
      <c r="I67" s="133"/>
      <c r="J67" s="134"/>
      <c r="K67" s="135"/>
      <c r="L67" s="135"/>
      <c r="M67" s="119" t="str">
        <f t="shared" si="5"/>
        <v/>
      </c>
    </row>
    <row r="68" spans="1:13">
      <c r="A68" s="132" t="str">
        <f>IF(ROWS($A$62:A68)&lt;='ENTRY BY CLASS'!$C$16,ROWS($A$62:A68),"")</f>
        <v/>
      </c>
      <c r="B68" s="133"/>
      <c r="C68" s="134"/>
      <c r="D68" s="135"/>
      <c r="E68" s="135"/>
      <c r="F68" s="119" t="str">
        <f t="shared" si="4"/>
        <v/>
      </c>
      <c r="G68" s="126"/>
      <c r="H68" s="132" t="str">
        <f>IF(ROWS($H$62:H68)&lt;='ENTRY BY CLASS'!$D$16,ROWS($H$62:H68),"")</f>
        <v/>
      </c>
      <c r="I68" s="133"/>
      <c r="J68" s="134"/>
      <c r="K68" s="135"/>
      <c r="L68" s="135"/>
      <c r="M68" s="119" t="str">
        <f t="shared" si="5"/>
        <v/>
      </c>
    </row>
    <row r="69" spans="1:13">
      <c r="A69" s="132" t="str">
        <f>IF(ROWS($A$62:A69)&lt;='ENTRY BY CLASS'!$C$16,ROWS($A$62:A69),"")</f>
        <v/>
      </c>
      <c r="B69" s="133"/>
      <c r="C69" s="134"/>
      <c r="D69" s="135"/>
      <c r="E69" s="135"/>
      <c r="F69" s="119" t="str">
        <f t="shared" si="4"/>
        <v/>
      </c>
      <c r="G69" s="126"/>
      <c r="H69" s="132" t="str">
        <f>IF(ROWS($H$62:H69)&lt;='ENTRY BY CLASS'!$D$16,ROWS($H$62:H69),"")</f>
        <v/>
      </c>
      <c r="I69" s="133"/>
      <c r="J69" s="134"/>
      <c r="K69" s="135"/>
      <c r="L69" s="135"/>
      <c r="M69" s="119" t="str">
        <f t="shared" si="5"/>
        <v/>
      </c>
    </row>
    <row r="70" spans="1:13">
      <c r="A70" s="132" t="str">
        <f>IF(ROWS($A$62:A70)&lt;='ENTRY BY CLASS'!$C$16,ROWS($A$62:A70),"")</f>
        <v/>
      </c>
      <c r="B70" s="133"/>
      <c r="C70" s="134"/>
      <c r="D70" s="135"/>
      <c r="E70" s="135"/>
      <c r="F70" s="119" t="str">
        <f t="shared" si="4"/>
        <v/>
      </c>
      <c r="G70" s="126"/>
      <c r="H70" s="132" t="str">
        <f>IF(ROWS($H$62:H70)&lt;='ENTRY BY CLASS'!$D$16,ROWS($H$62:H70),"")</f>
        <v/>
      </c>
      <c r="I70" s="133"/>
      <c r="J70" s="134"/>
      <c r="K70" s="135"/>
      <c r="L70" s="135"/>
      <c r="M70" s="119" t="str">
        <f t="shared" si="5"/>
        <v/>
      </c>
    </row>
    <row r="71" spans="1:13">
      <c r="A71" s="132" t="str">
        <f>IF(ROWS($A$62:A71)&lt;='ENTRY BY CLASS'!$C$16,ROWS($A$62:A71),"")</f>
        <v/>
      </c>
      <c r="B71" s="133"/>
      <c r="C71" s="134"/>
      <c r="D71" s="135"/>
      <c r="E71" s="135"/>
      <c r="F71" s="119" t="str">
        <f t="shared" si="4"/>
        <v/>
      </c>
      <c r="G71" s="126"/>
      <c r="H71" s="132" t="str">
        <f>IF(ROWS($H$62:H71)&lt;='ENTRY BY CLASS'!$D$16,ROWS($H$62:H71),"")</f>
        <v/>
      </c>
      <c r="I71" s="133"/>
      <c r="J71" s="134"/>
      <c r="K71" s="135"/>
      <c r="L71" s="135"/>
      <c r="M71" s="119" t="str">
        <f t="shared" si="5"/>
        <v/>
      </c>
    </row>
    <row r="72" spans="1:13">
      <c r="A72" s="132" t="str">
        <f>IF(ROWS($A$62:A72)&lt;='ENTRY BY CLASS'!$C$16,ROWS($A$62:A72),"")</f>
        <v/>
      </c>
      <c r="B72" s="133"/>
      <c r="C72" s="134"/>
      <c r="D72" s="135"/>
      <c r="E72" s="135"/>
      <c r="F72" s="119" t="str">
        <f t="shared" si="4"/>
        <v/>
      </c>
      <c r="G72" s="126"/>
      <c r="H72" s="132" t="str">
        <f>IF(ROWS($H$62:H72)&lt;='ENTRY BY CLASS'!$D$16,ROWS($H$62:H72),"")</f>
        <v/>
      </c>
      <c r="I72" s="133"/>
      <c r="J72" s="134"/>
      <c r="K72" s="135"/>
      <c r="L72" s="135"/>
      <c r="M72" s="119" t="str">
        <f t="shared" si="5"/>
        <v/>
      </c>
    </row>
    <row r="73" spans="1:13">
      <c r="A73" s="132" t="str">
        <f>IF(ROWS($A$62:A73)&lt;='ENTRY BY CLASS'!$C$16,ROWS($A$62:A73),"")</f>
        <v/>
      </c>
      <c r="B73" s="133"/>
      <c r="C73" s="134"/>
      <c r="D73" s="135"/>
      <c r="E73" s="135"/>
      <c r="F73" s="119" t="str">
        <f t="shared" si="4"/>
        <v/>
      </c>
      <c r="G73" s="126"/>
      <c r="H73" s="132" t="str">
        <f>IF(ROWS($H$62:H73)&lt;='ENTRY BY CLASS'!$D$16,ROWS($H$62:H73),"")</f>
        <v/>
      </c>
      <c r="I73" s="133"/>
      <c r="J73" s="134"/>
      <c r="K73" s="135"/>
      <c r="L73" s="135"/>
      <c r="M73" s="119" t="str">
        <f t="shared" si="5"/>
        <v/>
      </c>
    </row>
    <row r="74" spans="1:13">
      <c r="A74" s="132" t="str">
        <f>IF(ROWS($A$62:A74)&lt;='ENTRY BY CLASS'!$C$16,ROWS($A$62:A74),"")</f>
        <v/>
      </c>
      <c r="B74" s="133"/>
      <c r="C74" s="134"/>
      <c r="D74" s="135"/>
      <c r="E74" s="135"/>
      <c r="F74" s="119" t="str">
        <f t="shared" si="4"/>
        <v/>
      </c>
      <c r="G74" s="126"/>
      <c r="H74" s="132" t="str">
        <f>IF(ROWS($H$62:H74)&lt;='ENTRY BY CLASS'!$D$16,ROWS($H$62:H74),"")</f>
        <v/>
      </c>
      <c r="I74" s="133"/>
      <c r="J74" s="134"/>
      <c r="K74" s="135"/>
      <c r="L74" s="135"/>
      <c r="M74" s="119" t="str">
        <f t="shared" si="5"/>
        <v/>
      </c>
    </row>
    <row r="75" spans="1:13">
      <c r="A75" s="132" t="str">
        <f>IF(ROWS($A$62:A75)&lt;='ENTRY BY CLASS'!$C$16,ROWS($A$62:A75),"")</f>
        <v/>
      </c>
      <c r="B75" s="133"/>
      <c r="C75" s="134"/>
      <c r="D75" s="135"/>
      <c r="E75" s="135"/>
      <c r="F75" s="119" t="str">
        <f t="shared" si="4"/>
        <v/>
      </c>
      <c r="G75" s="126"/>
      <c r="H75" s="132" t="str">
        <f>IF(ROWS($H$62:H75)&lt;='ENTRY BY CLASS'!$D$16,ROWS($H$62:H75),"")</f>
        <v/>
      </c>
      <c r="I75" s="133"/>
      <c r="J75" s="134"/>
      <c r="K75" s="135"/>
      <c r="L75" s="135"/>
      <c r="M75" s="119" t="str">
        <f t="shared" si="5"/>
        <v/>
      </c>
    </row>
    <row r="76" spans="1:13">
      <c r="A76" s="132" t="str">
        <f>IF(ROWS($A$62:A76)&lt;='ENTRY BY CLASS'!$C$16,ROWS($A$62:A76),"")</f>
        <v/>
      </c>
      <c r="B76" s="133"/>
      <c r="C76" s="134"/>
      <c r="D76" s="135"/>
      <c r="E76" s="135"/>
      <c r="F76" s="119" t="str">
        <f t="shared" si="4"/>
        <v/>
      </c>
      <c r="G76" s="126"/>
      <c r="H76" s="132" t="str">
        <f>IF(ROWS($H$62:H76)&lt;='ENTRY BY CLASS'!$D$16,ROWS($H$62:H76),"")</f>
        <v/>
      </c>
      <c r="I76" s="133"/>
      <c r="J76" s="134"/>
      <c r="K76" s="135"/>
      <c r="L76" s="135"/>
      <c r="M76" s="119" t="str">
        <f t="shared" si="5"/>
        <v/>
      </c>
    </row>
    <row r="77" spans="1:13">
      <c r="A77" s="132" t="str">
        <f>IF(ROWS($A$62:A77)&lt;='ENTRY BY CLASS'!$C$16,ROWS($A$62:A77),"")</f>
        <v/>
      </c>
      <c r="B77" s="133"/>
      <c r="C77" s="134"/>
      <c r="D77" s="135"/>
      <c r="E77" s="135"/>
      <c r="F77" s="119" t="str">
        <f t="shared" si="4"/>
        <v/>
      </c>
      <c r="G77" s="126"/>
      <c r="H77" s="132" t="str">
        <f>IF(ROWS($H$62:H77)&lt;='ENTRY BY CLASS'!$D$16,ROWS($H$62:H77),"")</f>
        <v/>
      </c>
      <c r="I77" s="133"/>
      <c r="J77" s="134"/>
      <c r="K77" s="135"/>
      <c r="L77" s="135"/>
      <c r="M77" s="119" t="str">
        <f t="shared" si="5"/>
        <v/>
      </c>
    </row>
    <row r="78" spans="1:13">
      <c r="A78" s="132" t="str">
        <f>IF(ROWS($A$62:A78)&lt;='ENTRY BY CLASS'!$C$16,ROWS($A$62:A78),"")</f>
        <v/>
      </c>
      <c r="B78" s="133"/>
      <c r="C78" s="134"/>
      <c r="D78" s="135"/>
      <c r="E78" s="135"/>
      <c r="F78" s="119" t="str">
        <f t="shared" si="4"/>
        <v/>
      </c>
      <c r="G78" s="126"/>
      <c r="H78" s="132" t="str">
        <f>IF(ROWS($H$62:H78)&lt;='ENTRY BY CLASS'!$D$16,ROWS($H$62:H78),"")</f>
        <v/>
      </c>
      <c r="I78" s="133"/>
      <c r="J78" s="134"/>
      <c r="K78" s="135"/>
      <c r="L78" s="135"/>
      <c r="M78" s="119" t="str">
        <f t="shared" si="5"/>
        <v/>
      </c>
    </row>
    <row r="79" spans="1:13">
      <c r="A79" s="132" t="str">
        <f>IF(ROWS($A$62:A79)&lt;='ENTRY BY CLASS'!$C$16,ROWS($A$62:A79),"")</f>
        <v/>
      </c>
      <c r="B79" s="133"/>
      <c r="C79" s="134"/>
      <c r="D79" s="135"/>
      <c r="E79" s="135"/>
      <c r="F79" s="119" t="str">
        <f t="shared" si="4"/>
        <v/>
      </c>
      <c r="G79" s="126"/>
      <c r="H79" s="132" t="str">
        <f>IF(ROWS($H$62:H79)&lt;='ENTRY BY CLASS'!$D$16,ROWS($H$62:H79),"")</f>
        <v/>
      </c>
      <c r="I79" s="133"/>
      <c r="J79" s="134"/>
      <c r="K79" s="135"/>
      <c r="L79" s="135"/>
      <c r="M79" s="119" t="str">
        <f t="shared" si="5"/>
        <v/>
      </c>
    </row>
    <row r="80" spans="1:13">
      <c r="A80" s="132" t="str">
        <f>IF(ROWS($A$62:A80)&lt;='ENTRY BY CLASS'!$C$16,ROWS($A$62:A80),"")</f>
        <v/>
      </c>
      <c r="B80" s="133"/>
      <c r="C80" s="134"/>
      <c r="D80" s="135"/>
      <c r="E80" s="135"/>
      <c r="F80" s="119" t="str">
        <f t="shared" si="4"/>
        <v/>
      </c>
      <c r="G80" s="126"/>
      <c r="H80" s="132" t="str">
        <f>IF(ROWS($H$62:H80)&lt;='ENTRY BY CLASS'!$D$16,ROWS($H$62:H80),"")</f>
        <v/>
      </c>
      <c r="I80" s="133"/>
      <c r="J80" s="134"/>
      <c r="K80" s="135"/>
      <c r="L80" s="135"/>
      <c r="M80" s="119" t="str">
        <f t="shared" si="5"/>
        <v/>
      </c>
    </row>
    <row r="81" spans="1:13">
      <c r="A81" s="132" t="str">
        <f>IF(ROWS($A$62:A81)&lt;='ENTRY BY CLASS'!$C$16,ROWS($A$62:A81),"")</f>
        <v/>
      </c>
      <c r="B81" s="133"/>
      <c r="C81" s="134"/>
      <c r="D81" s="135"/>
      <c r="E81" s="135"/>
      <c r="F81" s="119" t="str">
        <f t="shared" si="4"/>
        <v/>
      </c>
      <c r="G81" s="129"/>
      <c r="H81" s="132" t="str">
        <f>IF(ROWS($H$62:H81)&lt;='ENTRY BY CLASS'!$D$16,ROWS($H$62:H81),"")</f>
        <v/>
      </c>
      <c r="I81" s="133"/>
      <c r="J81" s="134"/>
      <c r="K81" s="135"/>
      <c r="L81" s="135"/>
      <c r="M81" s="119" t="str">
        <f t="shared" si="5"/>
        <v/>
      </c>
    </row>
    <row r="84" spans="1:13" ht="25.05" customHeight="1">
      <c r="A84" s="20" t="s">
        <v>124</v>
      </c>
      <c r="B84" s="20"/>
      <c r="C84" s="20"/>
      <c r="D84" s="20"/>
      <c r="E84" s="123" t="s">
        <v>113</v>
      </c>
      <c r="F84" s="130">
        <f>'ENTRY BY CLASS'!$C$17</f>
        <v>0</v>
      </c>
      <c r="G84" s="124"/>
      <c r="H84" s="33" t="s">
        <v>125</v>
      </c>
      <c r="I84" s="33"/>
      <c r="J84" s="33"/>
      <c r="K84" s="33"/>
      <c r="L84" s="125" t="s">
        <v>113</v>
      </c>
      <c r="M84" s="131">
        <f>'ENTRY BY CLASS'!$D$17</f>
        <v>0</v>
      </c>
    </row>
    <row r="85" spans="1:13" ht="28.05" customHeight="1">
      <c r="A85" s="115" t="s">
        <v>115</v>
      </c>
      <c r="B85" s="115" t="s">
        <v>116</v>
      </c>
      <c r="C85" s="115" t="s">
        <v>117</v>
      </c>
      <c r="D85" s="115" t="s">
        <v>118</v>
      </c>
      <c r="E85" s="115" t="s">
        <v>119</v>
      </c>
      <c r="F85" s="115" t="s">
        <v>101</v>
      </c>
      <c r="G85" s="126"/>
      <c r="H85" s="127" t="s">
        <v>115</v>
      </c>
      <c r="I85" s="127" t="s">
        <v>116</v>
      </c>
      <c r="J85" s="127" t="s">
        <v>117</v>
      </c>
      <c r="K85" s="127" t="s">
        <v>118</v>
      </c>
      <c r="L85" s="127" t="s">
        <v>119</v>
      </c>
      <c r="M85" s="127" t="s">
        <v>101</v>
      </c>
    </row>
    <row r="86" spans="1:13">
      <c r="A86" s="132" t="str">
        <f>IF(ROWS($A$86:A86)&lt;='ENTRY BY CLASS'!$C$17,ROWS($A$86:A86),"")</f>
        <v/>
      </c>
      <c r="B86" s="133"/>
      <c r="C86" s="134"/>
      <c r="D86" s="135"/>
      <c r="E86" s="135"/>
      <c r="F86" s="119" t="str">
        <f t="shared" ref="F86:F105" si="6">IF(A86="","",IF(OR(B86="",C86="",D86="",E86=""),"PERIKSA",IF(AND(C86&gt;=2015,C86&lt;=2016),"LENGKAP","CEK USIA")))</f>
        <v/>
      </c>
      <c r="G86" s="126"/>
      <c r="H86" s="132" t="str">
        <f>IF(ROWS($H$86:H86)&lt;='ENTRY BY CLASS'!$D$17,ROWS($H$86:H86),"")</f>
        <v/>
      </c>
      <c r="I86" s="133"/>
      <c r="J86" s="134"/>
      <c r="K86" s="135"/>
      <c r="L86" s="135"/>
      <c r="M86" s="119" t="str">
        <f t="shared" ref="M86:M105" si="7">IF(H86="","",IF(OR(I86="",J86="",K86="",L86=""),"PERIKSA",IF(AND(J86&gt;=2015,J86&lt;=2016),"LENGKAP","CEK USIA")))</f>
        <v/>
      </c>
    </row>
    <row r="87" spans="1:13">
      <c r="A87" s="132" t="str">
        <f>IF(ROWS($A$86:A87)&lt;='ENTRY BY CLASS'!$C$17,ROWS($A$86:A87),"")</f>
        <v/>
      </c>
      <c r="B87" s="133"/>
      <c r="C87" s="134"/>
      <c r="D87" s="135"/>
      <c r="E87" s="135"/>
      <c r="F87" s="119" t="str">
        <f t="shared" si="6"/>
        <v/>
      </c>
      <c r="G87" s="126"/>
      <c r="H87" s="132" t="str">
        <f>IF(ROWS($H$86:H87)&lt;='ENTRY BY CLASS'!$D$17,ROWS($H$86:H87),"")</f>
        <v/>
      </c>
      <c r="I87" s="133"/>
      <c r="J87" s="134"/>
      <c r="K87" s="135"/>
      <c r="L87" s="135"/>
      <c r="M87" s="119" t="str">
        <f t="shared" si="7"/>
        <v/>
      </c>
    </row>
    <row r="88" spans="1:13">
      <c r="A88" s="132" t="str">
        <f>IF(ROWS($A$86:A88)&lt;='ENTRY BY CLASS'!$C$17,ROWS($A$86:A88),"")</f>
        <v/>
      </c>
      <c r="B88" s="133"/>
      <c r="C88" s="134"/>
      <c r="D88" s="135"/>
      <c r="E88" s="135"/>
      <c r="F88" s="119" t="str">
        <f t="shared" si="6"/>
        <v/>
      </c>
      <c r="G88" s="126"/>
      <c r="H88" s="132" t="str">
        <f>IF(ROWS($H$86:H88)&lt;='ENTRY BY CLASS'!$D$17,ROWS($H$86:H88),"")</f>
        <v/>
      </c>
      <c r="I88" s="133"/>
      <c r="J88" s="134"/>
      <c r="K88" s="135"/>
      <c r="L88" s="135"/>
      <c r="M88" s="119" t="str">
        <f t="shared" si="7"/>
        <v/>
      </c>
    </row>
    <row r="89" spans="1:13">
      <c r="A89" s="132" t="str">
        <f>IF(ROWS($A$86:A89)&lt;='ENTRY BY CLASS'!$C$17,ROWS($A$86:A89),"")</f>
        <v/>
      </c>
      <c r="B89" s="133"/>
      <c r="C89" s="134"/>
      <c r="D89" s="135"/>
      <c r="E89" s="135"/>
      <c r="F89" s="119" t="str">
        <f t="shared" si="6"/>
        <v/>
      </c>
      <c r="G89" s="126"/>
      <c r="H89" s="132" t="str">
        <f>IF(ROWS($H$86:H89)&lt;='ENTRY BY CLASS'!$D$17,ROWS($H$86:H89),"")</f>
        <v/>
      </c>
      <c r="I89" s="133"/>
      <c r="J89" s="134"/>
      <c r="K89" s="135"/>
      <c r="L89" s="135"/>
      <c r="M89" s="119" t="str">
        <f t="shared" si="7"/>
        <v/>
      </c>
    </row>
    <row r="90" spans="1:13">
      <c r="A90" s="132" t="str">
        <f>IF(ROWS($A$86:A90)&lt;='ENTRY BY CLASS'!$C$17,ROWS($A$86:A90),"")</f>
        <v/>
      </c>
      <c r="B90" s="133"/>
      <c r="C90" s="134"/>
      <c r="D90" s="135"/>
      <c r="E90" s="135"/>
      <c r="F90" s="119" t="str">
        <f t="shared" si="6"/>
        <v/>
      </c>
      <c r="G90" s="126"/>
      <c r="H90" s="132" t="str">
        <f>IF(ROWS($H$86:H90)&lt;='ENTRY BY CLASS'!$D$17,ROWS($H$86:H90),"")</f>
        <v/>
      </c>
      <c r="I90" s="133"/>
      <c r="J90" s="134"/>
      <c r="K90" s="135"/>
      <c r="L90" s="135"/>
      <c r="M90" s="119" t="str">
        <f t="shared" si="7"/>
        <v/>
      </c>
    </row>
    <row r="91" spans="1:13">
      <c r="A91" s="132" t="str">
        <f>IF(ROWS($A$86:A91)&lt;='ENTRY BY CLASS'!$C$17,ROWS($A$86:A91),"")</f>
        <v/>
      </c>
      <c r="B91" s="133"/>
      <c r="C91" s="134"/>
      <c r="D91" s="135"/>
      <c r="E91" s="135"/>
      <c r="F91" s="119" t="str">
        <f t="shared" si="6"/>
        <v/>
      </c>
      <c r="G91" s="126"/>
      <c r="H91" s="132" t="str">
        <f>IF(ROWS($H$86:H91)&lt;='ENTRY BY CLASS'!$D$17,ROWS($H$86:H91),"")</f>
        <v/>
      </c>
      <c r="I91" s="133"/>
      <c r="J91" s="134"/>
      <c r="K91" s="135"/>
      <c r="L91" s="135"/>
      <c r="M91" s="119" t="str">
        <f t="shared" si="7"/>
        <v/>
      </c>
    </row>
    <row r="92" spans="1:13">
      <c r="A92" s="132" t="str">
        <f>IF(ROWS($A$86:A92)&lt;='ENTRY BY CLASS'!$C$17,ROWS($A$86:A92),"")</f>
        <v/>
      </c>
      <c r="B92" s="133"/>
      <c r="C92" s="134"/>
      <c r="D92" s="135"/>
      <c r="E92" s="135"/>
      <c r="F92" s="119" t="str">
        <f t="shared" si="6"/>
        <v/>
      </c>
      <c r="G92" s="126"/>
      <c r="H92" s="132" t="str">
        <f>IF(ROWS($H$86:H92)&lt;='ENTRY BY CLASS'!$D$17,ROWS($H$86:H92),"")</f>
        <v/>
      </c>
      <c r="I92" s="133"/>
      <c r="J92" s="134"/>
      <c r="K92" s="135"/>
      <c r="L92" s="135"/>
      <c r="M92" s="119" t="str">
        <f t="shared" si="7"/>
        <v/>
      </c>
    </row>
    <row r="93" spans="1:13">
      <c r="A93" s="132" t="str">
        <f>IF(ROWS($A$86:A93)&lt;='ENTRY BY CLASS'!$C$17,ROWS($A$86:A93),"")</f>
        <v/>
      </c>
      <c r="B93" s="133"/>
      <c r="C93" s="134"/>
      <c r="D93" s="135"/>
      <c r="E93" s="135"/>
      <c r="F93" s="119" t="str">
        <f t="shared" si="6"/>
        <v/>
      </c>
      <c r="G93" s="126"/>
      <c r="H93" s="132" t="str">
        <f>IF(ROWS($H$86:H93)&lt;='ENTRY BY CLASS'!$D$17,ROWS($H$86:H93),"")</f>
        <v/>
      </c>
      <c r="I93" s="133"/>
      <c r="J93" s="134"/>
      <c r="K93" s="135"/>
      <c r="L93" s="135"/>
      <c r="M93" s="119" t="str">
        <f t="shared" si="7"/>
        <v/>
      </c>
    </row>
    <row r="94" spans="1:13">
      <c r="A94" s="132" t="str">
        <f>IF(ROWS($A$86:A94)&lt;='ENTRY BY CLASS'!$C$17,ROWS($A$86:A94),"")</f>
        <v/>
      </c>
      <c r="B94" s="133"/>
      <c r="C94" s="134"/>
      <c r="D94" s="135"/>
      <c r="E94" s="135"/>
      <c r="F94" s="119" t="str">
        <f t="shared" si="6"/>
        <v/>
      </c>
      <c r="G94" s="126"/>
      <c r="H94" s="132" t="str">
        <f>IF(ROWS($H$86:H94)&lt;='ENTRY BY CLASS'!$D$17,ROWS($H$86:H94),"")</f>
        <v/>
      </c>
      <c r="I94" s="133"/>
      <c r="J94" s="134"/>
      <c r="K94" s="135"/>
      <c r="L94" s="135"/>
      <c r="M94" s="119" t="str">
        <f t="shared" si="7"/>
        <v/>
      </c>
    </row>
    <row r="95" spans="1:13">
      <c r="A95" s="132" t="str">
        <f>IF(ROWS($A$86:A95)&lt;='ENTRY BY CLASS'!$C$17,ROWS($A$86:A95),"")</f>
        <v/>
      </c>
      <c r="B95" s="133"/>
      <c r="C95" s="134"/>
      <c r="D95" s="135"/>
      <c r="E95" s="135"/>
      <c r="F95" s="119" t="str">
        <f t="shared" si="6"/>
        <v/>
      </c>
      <c r="G95" s="126"/>
      <c r="H95" s="132" t="str">
        <f>IF(ROWS($H$86:H95)&lt;='ENTRY BY CLASS'!$D$17,ROWS($H$86:H95),"")</f>
        <v/>
      </c>
      <c r="I95" s="133"/>
      <c r="J95" s="134"/>
      <c r="K95" s="135"/>
      <c r="L95" s="135"/>
      <c r="M95" s="119" t="str">
        <f t="shared" si="7"/>
        <v/>
      </c>
    </row>
    <row r="96" spans="1:13">
      <c r="A96" s="132" t="str">
        <f>IF(ROWS($A$86:A96)&lt;='ENTRY BY CLASS'!$C$17,ROWS($A$86:A96),"")</f>
        <v/>
      </c>
      <c r="B96" s="133"/>
      <c r="C96" s="134"/>
      <c r="D96" s="135"/>
      <c r="E96" s="135"/>
      <c r="F96" s="119" t="str">
        <f t="shared" si="6"/>
        <v/>
      </c>
      <c r="G96" s="126"/>
      <c r="H96" s="132" t="str">
        <f>IF(ROWS($H$86:H96)&lt;='ENTRY BY CLASS'!$D$17,ROWS($H$86:H96),"")</f>
        <v/>
      </c>
      <c r="I96" s="133"/>
      <c r="J96" s="134"/>
      <c r="K96" s="135"/>
      <c r="L96" s="135"/>
      <c r="M96" s="119" t="str">
        <f t="shared" si="7"/>
        <v/>
      </c>
    </row>
    <row r="97" spans="1:13">
      <c r="A97" s="132" t="str">
        <f>IF(ROWS($A$86:A97)&lt;='ENTRY BY CLASS'!$C$17,ROWS($A$86:A97),"")</f>
        <v/>
      </c>
      <c r="B97" s="133"/>
      <c r="C97" s="134"/>
      <c r="D97" s="135"/>
      <c r="E97" s="135"/>
      <c r="F97" s="119" t="str">
        <f t="shared" si="6"/>
        <v/>
      </c>
      <c r="G97" s="126"/>
      <c r="H97" s="132" t="str">
        <f>IF(ROWS($H$86:H97)&lt;='ENTRY BY CLASS'!$D$17,ROWS($H$86:H97),"")</f>
        <v/>
      </c>
      <c r="I97" s="133"/>
      <c r="J97" s="134"/>
      <c r="K97" s="135"/>
      <c r="L97" s="135"/>
      <c r="M97" s="119" t="str">
        <f t="shared" si="7"/>
        <v/>
      </c>
    </row>
    <row r="98" spans="1:13">
      <c r="A98" s="132" t="str">
        <f>IF(ROWS($A$86:A98)&lt;='ENTRY BY CLASS'!$C$17,ROWS($A$86:A98),"")</f>
        <v/>
      </c>
      <c r="B98" s="133"/>
      <c r="C98" s="134"/>
      <c r="D98" s="135"/>
      <c r="E98" s="135"/>
      <c r="F98" s="119" t="str">
        <f t="shared" si="6"/>
        <v/>
      </c>
      <c r="G98" s="126"/>
      <c r="H98" s="132" t="str">
        <f>IF(ROWS($H$86:H98)&lt;='ENTRY BY CLASS'!$D$17,ROWS($H$86:H98),"")</f>
        <v/>
      </c>
      <c r="I98" s="133"/>
      <c r="J98" s="134"/>
      <c r="K98" s="135"/>
      <c r="L98" s="135"/>
      <c r="M98" s="119" t="str">
        <f t="shared" si="7"/>
        <v/>
      </c>
    </row>
    <row r="99" spans="1:13">
      <c r="A99" s="132" t="str">
        <f>IF(ROWS($A$86:A99)&lt;='ENTRY BY CLASS'!$C$17,ROWS($A$86:A99),"")</f>
        <v/>
      </c>
      <c r="B99" s="133"/>
      <c r="C99" s="134"/>
      <c r="D99" s="135"/>
      <c r="E99" s="135"/>
      <c r="F99" s="119" t="str">
        <f t="shared" si="6"/>
        <v/>
      </c>
      <c r="G99" s="126"/>
      <c r="H99" s="132" t="str">
        <f>IF(ROWS($H$86:H99)&lt;='ENTRY BY CLASS'!$D$17,ROWS($H$86:H99),"")</f>
        <v/>
      </c>
      <c r="I99" s="133"/>
      <c r="J99" s="134"/>
      <c r="K99" s="135"/>
      <c r="L99" s="135"/>
      <c r="M99" s="119" t="str">
        <f t="shared" si="7"/>
        <v/>
      </c>
    </row>
    <row r="100" spans="1:13">
      <c r="A100" s="132" t="str">
        <f>IF(ROWS($A$86:A100)&lt;='ENTRY BY CLASS'!$C$17,ROWS($A$86:A100),"")</f>
        <v/>
      </c>
      <c r="B100" s="133"/>
      <c r="C100" s="134"/>
      <c r="D100" s="135"/>
      <c r="E100" s="135"/>
      <c r="F100" s="119" t="str">
        <f t="shared" si="6"/>
        <v/>
      </c>
      <c r="G100" s="126"/>
      <c r="H100" s="132" t="str">
        <f>IF(ROWS($H$86:H100)&lt;='ENTRY BY CLASS'!$D$17,ROWS($H$86:H100),"")</f>
        <v/>
      </c>
      <c r="I100" s="133"/>
      <c r="J100" s="134"/>
      <c r="K100" s="135"/>
      <c r="L100" s="135"/>
      <c r="M100" s="119" t="str">
        <f t="shared" si="7"/>
        <v/>
      </c>
    </row>
    <row r="101" spans="1:13">
      <c r="A101" s="132" t="str">
        <f>IF(ROWS($A$86:A101)&lt;='ENTRY BY CLASS'!$C$17,ROWS($A$86:A101),"")</f>
        <v/>
      </c>
      <c r="B101" s="133"/>
      <c r="C101" s="134"/>
      <c r="D101" s="135"/>
      <c r="E101" s="135"/>
      <c r="F101" s="119" t="str">
        <f t="shared" si="6"/>
        <v/>
      </c>
      <c r="G101" s="126"/>
      <c r="H101" s="132" t="str">
        <f>IF(ROWS($H$86:H101)&lt;='ENTRY BY CLASS'!$D$17,ROWS($H$86:H101),"")</f>
        <v/>
      </c>
      <c r="I101" s="133"/>
      <c r="J101" s="134"/>
      <c r="K101" s="135"/>
      <c r="L101" s="135"/>
      <c r="M101" s="119" t="str">
        <f t="shared" si="7"/>
        <v/>
      </c>
    </row>
    <row r="102" spans="1:13">
      <c r="A102" s="132" t="str">
        <f>IF(ROWS($A$86:A102)&lt;='ENTRY BY CLASS'!$C$17,ROWS($A$86:A102),"")</f>
        <v/>
      </c>
      <c r="B102" s="133"/>
      <c r="C102" s="134"/>
      <c r="D102" s="135"/>
      <c r="E102" s="135"/>
      <c r="F102" s="119" t="str">
        <f t="shared" si="6"/>
        <v/>
      </c>
      <c r="G102" s="126"/>
      <c r="H102" s="132" t="str">
        <f>IF(ROWS($H$86:H102)&lt;='ENTRY BY CLASS'!$D$17,ROWS($H$86:H102),"")</f>
        <v/>
      </c>
      <c r="I102" s="133"/>
      <c r="J102" s="134"/>
      <c r="K102" s="135"/>
      <c r="L102" s="135"/>
      <c r="M102" s="119" t="str">
        <f t="shared" si="7"/>
        <v/>
      </c>
    </row>
    <row r="103" spans="1:13">
      <c r="A103" s="132" t="str">
        <f>IF(ROWS($A$86:A103)&lt;='ENTRY BY CLASS'!$C$17,ROWS($A$86:A103),"")</f>
        <v/>
      </c>
      <c r="B103" s="133"/>
      <c r="C103" s="134"/>
      <c r="D103" s="135"/>
      <c r="E103" s="135"/>
      <c r="F103" s="119" t="str">
        <f t="shared" si="6"/>
        <v/>
      </c>
      <c r="G103" s="126"/>
      <c r="H103" s="132" t="str">
        <f>IF(ROWS($H$86:H103)&lt;='ENTRY BY CLASS'!$D$17,ROWS($H$86:H103),"")</f>
        <v/>
      </c>
      <c r="I103" s="133"/>
      <c r="J103" s="134"/>
      <c r="K103" s="135"/>
      <c r="L103" s="135"/>
      <c r="M103" s="119" t="str">
        <f t="shared" si="7"/>
        <v/>
      </c>
    </row>
    <row r="104" spans="1:13">
      <c r="A104" s="132" t="str">
        <f>IF(ROWS($A$86:A104)&lt;='ENTRY BY CLASS'!$C$17,ROWS($A$86:A104),"")</f>
        <v/>
      </c>
      <c r="B104" s="133"/>
      <c r="C104" s="134"/>
      <c r="D104" s="135"/>
      <c r="E104" s="135"/>
      <c r="F104" s="119" t="str">
        <f t="shared" si="6"/>
        <v/>
      </c>
      <c r="G104" s="126"/>
      <c r="H104" s="132" t="str">
        <f>IF(ROWS($H$86:H104)&lt;='ENTRY BY CLASS'!$D$17,ROWS($H$86:H104),"")</f>
        <v/>
      </c>
      <c r="I104" s="133"/>
      <c r="J104" s="134"/>
      <c r="K104" s="135"/>
      <c r="L104" s="135"/>
      <c r="M104" s="119" t="str">
        <f t="shared" si="7"/>
        <v/>
      </c>
    </row>
    <row r="105" spans="1:13">
      <c r="A105" s="132" t="str">
        <f>IF(ROWS($A$86:A105)&lt;='ENTRY BY CLASS'!$C$17,ROWS($A$86:A105),"")</f>
        <v/>
      </c>
      <c r="B105" s="133"/>
      <c r="C105" s="134"/>
      <c r="D105" s="135"/>
      <c r="E105" s="135"/>
      <c r="F105" s="119" t="str">
        <f t="shared" si="6"/>
        <v/>
      </c>
      <c r="G105" s="129"/>
      <c r="H105" s="132" t="str">
        <f>IF(ROWS($H$86:H105)&lt;='ENTRY BY CLASS'!$D$17,ROWS($H$86:H105),"")</f>
        <v/>
      </c>
      <c r="I105" s="133"/>
      <c r="J105" s="134"/>
      <c r="K105" s="135"/>
      <c r="L105" s="135"/>
      <c r="M105" s="119" t="str">
        <f t="shared" si="7"/>
        <v/>
      </c>
    </row>
    <row r="108" spans="1:13" ht="25.05" customHeight="1">
      <c r="A108" s="20" t="s">
        <v>126</v>
      </c>
      <c r="B108" s="20"/>
      <c r="C108" s="20"/>
      <c r="D108" s="20"/>
      <c r="E108" s="123" t="s">
        <v>113</v>
      </c>
      <c r="F108" s="130">
        <f>'ENTRY BY CLASS'!$C$18</f>
        <v>0</v>
      </c>
      <c r="G108" s="124"/>
      <c r="H108" s="33" t="s">
        <v>127</v>
      </c>
      <c r="I108" s="33"/>
      <c r="J108" s="33"/>
      <c r="K108" s="33"/>
      <c r="L108" s="125" t="s">
        <v>113</v>
      </c>
      <c r="M108" s="131">
        <f>'ENTRY BY CLASS'!$D$18</f>
        <v>0</v>
      </c>
    </row>
    <row r="109" spans="1:13" ht="28.05" customHeight="1">
      <c r="A109" s="115" t="s">
        <v>115</v>
      </c>
      <c r="B109" s="115" t="s">
        <v>116</v>
      </c>
      <c r="C109" s="115" t="s">
        <v>117</v>
      </c>
      <c r="D109" s="115" t="s">
        <v>118</v>
      </c>
      <c r="E109" s="115" t="s">
        <v>119</v>
      </c>
      <c r="F109" s="115" t="s">
        <v>101</v>
      </c>
      <c r="G109" s="126"/>
      <c r="H109" s="127" t="s">
        <v>115</v>
      </c>
      <c r="I109" s="127" t="s">
        <v>116</v>
      </c>
      <c r="J109" s="127" t="s">
        <v>117</v>
      </c>
      <c r="K109" s="127" t="s">
        <v>118</v>
      </c>
      <c r="L109" s="127" t="s">
        <v>119</v>
      </c>
      <c r="M109" s="127" t="s">
        <v>101</v>
      </c>
    </row>
    <row r="110" spans="1:13">
      <c r="A110" s="132" t="str">
        <f>IF(ROWS($A$110:A110)&lt;='ENTRY BY CLASS'!$C$18,ROWS($A$110:A110),"")</f>
        <v/>
      </c>
      <c r="B110" s="133"/>
      <c r="C110" s="134"/>
      <c r="D110" s="135"/>
      <c r="E110" s="135"/>
      <c r="F110" s="119" t="str">
        <f t="shared" ref="F110:F129" si="8">IF(A110="","",IF(OR(B110="",C110="",D110="",E110=""),"PERIKSA",IF(AND(C110&gt;=2012,C110&lt;=2014),"LENGKAP","CEK USIA")))</f>
        <v/>
      </c>
      <c r="G110" s="126"/>
      <c r="H110" s="132" t="str">
        <f>IF(ROWS($H$110:H110)&lt;='ENTRY BY CLASS'!$D$18,ROWS($H$110:H110),"")</f>
        <v/>
      </c>
      <c r="I110" s="133"/>
      <c r="J110" s="134"/>
      <c r="K110" s="135"/>
      <c r="L110" s="135"/>
      <c r="M110" s="119" t="str">
        <f t="shared" ref="M110:M129" si="9">IF(H110="","",IF(OR(I110="",J110="",K110="",L110=""),"PERIKSA",IF(AND(J110&gt;=2012,J110&lt;=2014),"LENGKAP","CEK USIA")))</f>
        <v/>
      </c>
    </row>
    <row r="111" spans="1:13">
      <c r="A111" s="132" t="str">
        <f>IF(ROWS($A$110:A111)&lt;='ENTRY BY CLASS'!$C$18,ROWS($A$110:A111),"")</f>
        <v/>
      </c>
      <c r="B111" s="133"/>
      <c r="C111" s="134"/>
      <c r="D111" s="135"/>
      <c r="E111" s="135"/>
      <c r="F111" s="119" t="str">
        <f t="shared" si="8"/>
        <v/>
      </c>
      <c r="G111" s="126"/>
      <c r="H111" s="132" t="str">
        <f>IF(ROWS($H$110:H111)&lt;='ENTRY BY CLASS'!$D$18,ROWS($H$110:H111),"")</f>
        <v/>
      </c>
      <c r="I111" s="133"/>
      <c r="J111" s="134"/>
      <c r="K111" s="135"/>
      <c r="L111" s="135"/>
      <c r="M111" s="119" t="str">
        <f t="shared" si="9"/>
        <v/>
      </c>
    </row>
    <row r="112" spans="1:13">
      <c r="A112" s="132" t="str">
        <f>IF(ROWS($A$110:A112)&lt;='ENTRY BY CLASS'!$C$18,ROWS($A$110:A112),"")</f>
        <v/>
      </c>
      <c r="B112" s="133"/>
      <c r="C112" s="134"/>
      <c r="D112" s="135"/>
      <c r="E112" s="135"/>
      <c r="F112" s="119" t="str">
        <f t="shared" si="8"/>
        <v/>
      </c>
      <c r="G112" s="126"/>
      <c r="H112" s="132" t="str">
        <f>IF(ROWS($H$110:H112)&lt;='ENTRY BY CLASS'!$D$18,ROWS($H$110:H112),"")</f>
        <v/>
      </c>
      <c r="I112" s="133"/>
      <c r="J112" s="134"/>
      <c r="K112" s="135"/>
      <c r="L112" s="135"/>
      <c r="M112" s="119" t="str">
        <f t="shared" si="9"/>
        <v/>
      </c>
    </row>
    <row r="113" spans="1:13">
      <c r="A113" s="132" t="str">
        <f>IF(ROWS($A$110:A113)&lt;='ENTRY BY CLASS'!$C$18,ROWS($A$110:A113),"")</f>
        <v/>
      </c>
      <c r="B113" s="133"/>
      <c r="C113" s="134"/>
      <c r="D113" s="135"/>
      <c r="E113" s="135"/>
      <c r="F113" s="119" t="str">
        <f t="shared" si="8"/>
        <v/>
      </c>
      <c r="G113" s="126"/>
      <c r="H113" s="132" t="str">
        <f>IF(ROWS($H$110:H113)&lt;='ENTRY BY CLASS'!$D$18,ROWS($H$110:H113),"")</f>
        <v/>
      </c>
      <c r="I113" s="133"/>
      <c r="J113" s="134"/>
      <c r="K113" s="135"/>
      <c r="L113" s="135"/>
      <c r="M113" s="119" t="str">
        <f t="shared" si="9"/>
        <v/>
      </c>
    </row>
    <row r="114" spans="1:13">
      <c r="A114" s="132" t="str">
        <f>IF(ROWS($A$110:A114)&lt;='ENTRY BY CLASS'!$C$18,ROWS($A$110:A114),"")</f>
        <v/>
      </c>
      <c r="B114" s="133"/>
      <c r="C114" s="134"/>
      <c r="D114" s="135"/>
      <c r="E114" s="135"/>
      <c r="F114" s="119" t="str">
        <f t="shared" si="8"/>
        <v/>
      </c>
      <c r="G114" s="126"/>
      <c r="H114" s="132" t="str">
        <f>IF(ROWS($H$110:H114)&lt;='ENTRY BY CLASS'!$D$18,ROWS($H$110:H114),"")</f>
        <v/>
      </c>
      <c r="I114" s="133"/>
      <c r="J114" s="134"/>
      <c r="K114" s="135"/>
      <c r="L114" s="135"/>
      <c r="M114" s="119" t="str">
        <f t="shared" si="9"/>
        <v/>
      </c>
    </row>
    <row r="115" spans="1:13">
      <c r="A115" s="132" t="str">
        <f>IF(ROWS($A$110:A115)&lt;='ENTRY BY CLASS'!$C$18,ROWS($A$110:A115),"")</f>
        <v/>
      </c>
      <c r="B115" s="133"/>
      <c r="C115" s="134"/>
      <c r="D115" s="135"/>
      <c r="E115" s="135"/>
      <c r="F115" s="119" t="str">
        <f t="shared" si="8"/>
        <v/>
      </c>
      <c r="G115" s="126"/>
      <c r="H115" s="132" t="str">
        <f>IF(ROWS($H$110:H115)&lt;='ENTRY BY CLASS'!$D$18,ROWS($H$110:H115),"")</f>
        <v/>
      </c>
      <c r="I115" s="133"/>
      <c r="J115" s="134"/>
      <c r="K115" s="135"/>
      <c r="L115" s="135"/>
      <c r="M115" s="119" t="str">
        <f t="shared" si="9"/>
        <v/>
      </c>
    </row>
    <row r="116" spans="1:13">
      <c r="A116" s="132" t="str">
        <f>IF(ROWS($A$110:A116)&lt;='ENTRY BY CLASS'!$C$18,ROWS($A$110:A116),"")</f>
        <v/>
      </c>
      <c r="B116" s="133"/>
      <c r="C116" s="134"/>
      <c r="D116" s="135"/>
      <c r="E116" s="135"/>
      <c r="F116" s="119" t="str">
        <f t="shared" si="8"/>
        <v/>
      </c>
      <c r="G116" s="126"/>
      <c r="H116" s="132" t="str">
        <f>IF(ROWS($H$110:H116)&lt;='ENTRY BY CLASS'!$D$18,ROWS($H$110:H116),"")</f>
        <v/>
      </c>
      <c r="I116" s="133"/>
      <c r="J116" s="134"/>
      <c r="K116" s="135"/>
      <c r="L116" s="135"/>
      <c r="M116" s="119" t="str">
        <f t="shared" si="9"/>
        <v/>
      </c>
    </row>
    <row r="117" spans="1:13">
      <c r="A117" s="132" t="str">
        <f>IF(ROWS($A$110:A117)&lt;='ENTRY BY CLASS'!$C$18,ROWS($A$110:A117),"")</f>
        <v/>
      </c>
      <c r="B117" s="133"/>
      <c r="C117" s="134"/>
      <c r="D117" s="135"/>
      <c r="E117" s="135"/>
      <c r="F117" s="119" t="str">
        <f t="shared" si="8"/>
        <v/>
      </c>
      <c r="G117" s="126"/>
      <c r="H117" s="132" t="str">
        <f>IF(ROWS($H$110:H117)&lt;='ENTRY BY CLASS'!$D$18,ROWS($H$110:H117),"")</f>
        <v/>
      </c>
      <c r="I117" s="133"/>
      <c r="J117" s="134"/>
      <c r="K117" s="135"/>
      <c r="L117" s="135"/>
      <c r="M117" s="119" t="str">
        <f t="shared" si="9"/>
        <v/>
      </c>
    </row>
    <row r="118" spans="1:13">
      <c r="A118" s="132" t="str">
        <f>IF(ROWS($A$110:A118)&lt;='ENTRY BY CLASS'!$C$18,ROWS($A$110:A118),"")</f>
        <v/>
      </c>
      <c r="B118" s="133"/>
      <c r="C118" s="134"/>
      <c r="D118" s="135"/>
      <c r="E118" s="135"/>
      <c r="F118" s="119" t="str">
        <f t="shared" si="8"/>
        <v/>
      </c>
      <c r="G118" s="126"/>
      <c r="H118" s="132" t="str">
        <f>IF(ROWS($H$110:H118)&lt;='ENTRY BY CLASS'!$D$18,ROWS($H$110:H118),"")</f>
        <v/>
      </c>
      <c r="I118" s="133"/>
      <c r="J118" s="134"/>
      <c r="K118" s="135"/>
      <c r="L118" s="135"/>
      <c r="M118" s="119" t="str">
        <f t="shared" si="9"/>
        <v/>
      </c>
    </row>
    <row r="119" spans="1:13">
      <c r="A119" s="132" t="str">
        <f>IF(ROWS($A$110:A119)&lt;='ENTRY BY CLASS'!$C$18,ROWS($A$110:A119),"")</f>
        <v/>
      </c>
      <c r="B119" s="133"/>
      <c r="C119" s="134"/>
      <c r="D119" s="135"/>
      <c r="E119" s="135"/>
      <c r="F119" s="119" t="str">
        <f t="shared" si="8"/>
        <v/>
      </c>
      <c r="G119" s="126"/>
      <c r="H119" s="132" t="str">
        <f>IF(ROWS($H$110:H119)&lt;='ENTRY BY CLASS'!$D$18,ROWS($H$110:H119),"")</f>
        <v/>
      </c>
      <c r="I119" s="133"/>
      <c r="J119" s="134"/>
      <c r="K119" s="135"/>
      <c r="L119" s="135"/>
      <c r="M119" s="119" t="str">
        <f t="shared" si="9"/>
        <v/>
      </c>
    </row>
    <row r="120" spans="1:13">
      <c r="A120" s="132" t="str">
        <f>IF(ROWS($A$110:A120)&lt;='ENTRY BY CLASS'!$C$18,ROWS($A$110:A120),"")</f>
        <v/>
      </c>
      <c r="B120" s="133"/>
      <c r="C120" s="134"/>
      <c r="D120" s="135"/>
      <c r="E120" s="135"/>
      <c r="F120" s="119" t="str">
        <f t="shared" si="8"/>
        <v/>
      </c>
      <c r="G120" s="126"/>
      <c r="H120" s="132" t="str">
        <f>IF(ROWS($H$110:H120)&lt;='ENTRY BY CLASS'!$D$18,ROWS($H$110:H120),"")</f>
        <v/>
      </c>
      <c r="I120" s="133"/>
      <c r="J120" s="134"/>
      <c r="K120" s="135"/>
      <c r="L120" s="135"/>
      <c r="M120" s="119" t="str">
        <f t="shared" si="9"/>
        <v/>
      </c>
    </row>
    <row r="121" spans="1:13">
      <c r="A121" s="132" t="str">
        <f>IF(ROWS($A$110:A121)&lt;='ENTRY BY CLASS'!$C$18,ROWS($A$110:A121),"")</f>
        <v/>
      </c>
      <c r="B121" s="133"/>
      <c r="C121" s="134"/>
      <c r="D121" s="135"/>
      <c r="E121" s="135"/>
      <c r="F121" s="119" t="str">
        <f t="shared" si="8"/>
        <v/>
      </c>
      <c r="G121" s="126"/>
      <c r="H121" s="132" t="str">
        <f>IF(ROWS($H$110:H121)&lt;='ENTRY BY CLASS'!$D$18,ROWS($H$110:H121),"")</f>
        <v/>
      </c>
      <c r="I121" s="133"/>
      <c r="J121" s="134"/>
      <c r="K121" s="135"/>
      <c r="L121" s="135"/>
      <c r="M121" s="119" t="str">
        <f t="shared" si="9"/>
        <v/>
      </c>
    </row>
    <row r="122" spans="1:13">
      <c r="A122" s="132" t="str">
        <f>IF(ROWS($A$110:A122)&lt;='ENTRY BY CLASS'!$C$18,ROWS($A$110:A122),"")</f>
        <v/>
      </c>
      <c r="B122" s="133"/>
      <c r="C122" s="134"/>
      <c r="D122" s="135"/>
      <c r="E122" s="135"/>
      <c r="F122" s="119" t="str">
        <f t="shared" si="8"/>
        <v/>
      </c>
      <c r="G122" s="126"/>
      <c r="H122" s="132" t="str">
        <f>IF(ROWS($H$110:H122)&lt;='ENTRY BY CLASS'!$D$18,ROWS($H$110:H122),"")</f>
        <v/>
      </c>
      <c r="I122" s="133"/>
      <c r="J122" s="134"/>
      <c r="K122" s="135"/>
      <c r="L122" s="135"/>
      <c r="M122" s="119" t="str">
        <f t="shared" si="9"/>
        <v/>
      </c>
    </row>
    <row r="123" spans="1:13">
      <c r="A123" s="132" t="str">
        <f>IF(ROWS($A$110:A123)&lt;='ENTRY BY CLASS'!$C$18,ROWS($A$110:A123),"")</f>
        <v/>
      </c>
      <c r="B123" s="133"/>
      <c r="C123" s="134"/>
      <c r="D123" s="135"/>
      <c r="E123" s="135"/>
      <c r="F123" s="119" t="str">
        <f t="shared" si="8"/>
        <v/>
      </c>
      <c r="G123" s="126"/>
      <c r="H123" s="132" t="str">
        <f>IF(ROWS($H$110:H123)&lt;='ENTRY BY CLASS'!$D$18,ROWS($H$110:H123),"")</f>
        <v/>
      </c>
      <c r="I123" s="133"/>
      <c r="J123" s="134"/>
      <c r="K123" s="135"/>
      <c r="L123" s="135"/>
      <c r="M123" s="119" t="str">
        <f t="shared" si="9"/>
        <v/>
      </c>
    </row>
    <row r="124" spans="1:13">
      <c r="A124" s="132" t="str">
        <f>IF(ROWS($A$110:A124)&lt;='ENTRY BY CLASS'!$C$18,ROWS($A$110:A124),"")</f>
        <v/>
      </c>
      <c r="B124" s="133"/>
      <c r="C124" s="134"/>
      <c r="D124" s="135"/>
      <c r="E124" s="135"/>
      <c r="F124" s="119" t="str">
        <f t="shared" si="8"/>
        <v/>
      </c>
      <c r="G124" s="126"/>
      <c r="H124" s="132" t="str">
        <f>IF(ROWS($H$110:H124)&lt;='ENTRY BY CLASS'!$D$18,ROWS($H$110:H124),"")</f>
        <v/>
      </c>
      <c r="I124" s="133"/>
      <c r="J124" s="134"/>
      <c r="K124" s="135"/>
      <c r="L124" s="135"/>
      <c r="M124" s="119" t="str">
        <f t="shared" si="9"/>
        <v/>
      </c>
    </row>
    <row r="125" spans="1:13">
      <c r="A125" s="132" t="str">
        <f>IF(ROWS($A$110:A125)&lt;='ENTRY BY CLASS'!$C$18,ROWS($A$110:A125),"")</f>
        <v/>
      </c>
      <c r="B125" s="133"/>
      <c r="C125" s="134"/>
      <c r="D125" s="135"/>
      <c r="E125" s="135"/>
      <c r="F125" s="119" t="str">
        <f t="shared" si="8"/>
        <v/>
      </c>
      <c r="G125" s="126"/>
      <c r="H125" s="132" t="str">
        <f>IF(ROWS($H$110:H125)&lt;='ENTRY BY CLASS'!$D$18,ROWS($H$110:H125),"")</f>
        <v/>
      </c>
      <c r="I125" s="133"/>
      <c r="J125" s="134"/>
      <c r="K125" s="135"/>
      <c r="L125" s="135"/>
      <c r="M125" s="119" t="str">
        <f t="shared" si="9"/>
        <v/>
      </c>
    </row>
    <row r="126" spans="1:13">
      <c r="A126" s="132" t="str">
        <f>IF(ROWS($A$110:A126)&lt;='ENTRY BY CLASS'!$C$18,ROWS($A$110:A126),"")</f>
        <v/>
      </c>
      <c r="B126" s="133"/>
      <c r="C126" s="134"/>
      <c r="D126" s="135"/>
      <c r="E126" s="135"/>
      <c r="F126" s="119" t="str">
        <f t="shared" si="8"/>
        <v/>
      </c>
      <c r="G126" s="126"/>
      <c r="H126" s="132" t="str">
        <f>IF(ROWS($H$110:H126)&lt;='ENTRY BY CLASS'!$D$18,ROWS($H$110:H126),"")</f>
        <v/>
      </c>
      <c r="I126" s="133"/>
      <c r="J126" s="134"/>
      <c r="K126" s="135"/>
      <c r="L126" s="135"/>
      <c r="M126" s="119" t="str">
        <f t="shared" si="9"/>
        <v/>
      </c>
    </row>
    <row r="127" spans="1:13">
      <c r="A127" s="132" t="str">
        <f>IF(ROWS($A$110:A127)&lt;='ENTRY BY CLASS'!$C$18,ROWS($A$110:A127),"")</f>
        <v/>
      </c>
      <c r="B127" s="133"/>
      <c r="C127" s="134"/>
      <c r="D127" s="135"/>
      <c r="E127" s="135"/>
      <c r="F127" s="119" t="str">
        <f t="shared" si="8"/>
        <v/>
      </c>
      <c r="G127" s="126"/>
      <c r="H127" s="132" t="str">
        <f>IF(ROWS($H$110:H127)&lt;='ENTRY BY CLASS'!$D$18,ROWS($H$110:H127),"")</f>
        <v/>
      </c>
      <c r="I127" s="133"/>
      <c r="J127" s="134"/>
      <c r="K127" s="135"/>
      <c r="L127" s="135"/>
      <c r="M127" s="119" t="str">
        <f t="shared" si="9"/>
        <v/>
      </c>
    </row>
    <row r="128" spans="1:13">
      <c r="A128" s="132" t="str">
        <f>IF(ROWS($A$110:A128)&lt;='ENTRY BY CLASS'!$C$18,ROWS($A$110:A128),"")</f>
        <v/>
      </c>
      <c r="B128" s="133"/>
      <c r="C128" s="134"/>
      <c r="D128" s="135"/>
      <c r="E128" s="135"/>
      <c r="F128" s="119" t="str">
        <f t="shared" si="8"/>
        <v/>
      </c>
      <c r="G128" s="126"/>
      <c r="H128" s="132" t="str">
        <f>IF(ROWS($H$110:H128)&lt;='ENTRY BY CLASS'!$D$18,ROWS($H$110:H128),"")</f>
        <v/>
      </c>
      <c r="I128" s="133"/>
      <c r="J128" s="134"/>
      <c r="K128" s="135"/>
      <c r="L128" s="135"/>
      <c r="M128" s="119" t="str">
        <f t="shared" si="9"/>
        <v/>
      </c>
    </row>
    <row r="129" spans="1:13">
      <c r="A129" s="132" t="str">
        <f>IF(ROWS($A$110:A129)&lt;='ENTRY BY CLASS'!$C$18,ROWS($A$110:A129),"")</f>
        <v/>
      </c>
      <c r="B129" s="133"/>
      <c r="C129" s="134"/>
      <c r="D129" s="135"/>
      <c r="E129" s="135"/>
      <c r="F129" s="119" t="str">
        <f t="shared" si="8"/>
        <v/>
      </c>
      <c r="G129" s="129"/>
      <c r="H129" s="132" t="str">
        <f>IF(ROWS($H$110:H129)&lt;='ENTRY BY CLASS'!$D$18,ROWS($H$110:H129),"")</f>
        <v/>
      </c>
      <c r="I129" s="133"/>
      <c r="J129" s="134"/>
      <c r="K129" s="135"/>
      <c r="L129" s="135"/>
      <c r="M129" s="119" t="str">
        <f t="shared" si="9"/>
        <v/>
      </c>
    </row>
    <row r="132" spans="1:13" ht="25.05" customHeight="1">
      <c r="A132" s="20" t="s">
        <v>128</v>
      </c>
      <c r="B132" s="20"/>
      <c r="C132" s="20"/>
      <c r="D132" s="20"/>
      <c r="E132" s="123" t="s">
        <v>113</v>
      </c>
      <c r="F132" s="130">
        <f>'ENTRY BY CLASS'!$C$19</f>
        <v>0</v>
      </c>
      <c r="G132" s="124"/>
      <c r="H132" s="33" t="s">
        <v>129</v>
      </c>
      <c r="I132" s="33"/>
      <c r="J132" s="33"/>
      <c r="K132" s="33"/>
      <c r="L132" s="125" t="s">
        <v>113</v>
      </c>
      <c r="M132" s="131">
        <f>'ENTRY BY CLASS'!$D$19</f>
        <v>0</v>
      </c>
    </row>
    <row r="133" spans="1:13" ht="28.05" customHeight="1">
      <c r="A133" s="115" t="s">
        <v>115</v>
      </c>
      <c r="B133" s="115" t="s">
        <v>116</v>
      </c>
      <c r="C133" s="115" t="s">
        <v>117</v>
      </c>
      <c r="D133" s="115" t="s">
        <v>118</v>
      </c>
      <c r="E133" s="115" t="s">
        <v>119</v>
      </c>
      <c r="F133" s="115" t="s">
        <v>101</v>
      </c>
      <c r="G133" s="126"/>
      <c r="H133" s="127" t="s">
        <v>115</v>
      </c>
      <c r="I133" s="127" t="s">
        <v>116</v>
      </c>
      <c r="J133" s="127" t="s">
        <v>117</v>
      </c>
      <c r="K133" s="127" t="s">
        <v>118</v>
      </c>
      <c r="L133" s="127" t="s">
        <v>119</v>
      </c>
      <c r="M133" s="127" t="s">
        <v>101</v>
      </c>
    </row>
    <row r="134" spans="1:13">
      <c r="A134" s="132" t="str">
        <f>IF(ROWS($A$134:A134)&lt;='ENTRY BY CLASS'!$C$19,ROWS($A$134:A134),"")</f>
        <v/>
      </c>
      <c r="B134" s="133"/>
      <c r="C134" s="134"/>
      <c r="D134" s="135"/>
      <c r="E134" s="135"/>
      <c r="F134" s="119" t="str">
        <f t="shared" ref="F134:F153" si="10">IF(A134="","",IF(OR(B134="",C134="",D134="",E134=""),"PERIKSA",IF(AND(C134&gt;=2009,C134&lt;=2011),"LENGKAP","CEK USIA")))</f>
        <v/>
      </c>
      <c r="G134" s="126"/>
      <c r="H134" s="132" t="str">
        <f>IF(ROWS($H$134:H134)&lt;='ENTRY BY CLASS'!$D$19,ROWS($H$134:H134),"")</f>
        <v/>
      </c>
      <c r="I134" s="133"/>
      <c r="J134" s="134"/>
      <c r="K134" s="135"/>
      <c r="L134" s="135"/>
      <c r="M134" s="119" t="str">
        <f t="shared" ref="M134:M153" si="11">IF(H134="","",IF(OR(I134="",J134="",K134="",L134=""),"PERIKSA",IF(AND(J134&gt;=2009,J134&lt;=2011),"LENGKAP","CEK USIA")))</f>
        <v/>
      </c>
    </row>
    <row r="135" spans="1:13">
      <c r="A135" s="132" t="str">
        <f>IF(ROWS($A$134:A135)&lt;='ENTRY BY CLASS'!$C$19,ROWS($A$134:A135),"")</f>
        <v/>
      </c>
      <c r="B135" s="133"/>
      <c r="C135" s="134"/>
      <c r="D135" s="135"/>
      <c r="E135" s="135"/>
      <c r="F135" s="119" t="str">
        <f t="shared" si="10"/>
        <v/>
      </c>
      <c r="G135" s="126"/>
      <c r="H135" s="132" t="str">
        <f>IF(ROWS($H$134:H135)&lt;='ENTRY BY CLASS'!$D$19,ROWS($H$134:H135),"")</f>
        <v/>
      </c>
      <c r="I135" s="133"/>
      <c r="J135" s="134"/>
      <c r="K135" s="135"/>
      <c r="L135" s="135"/>
      <c r="M135" s="119" t="str">
        <f t="shared" si="11"/>
        <v/>
      </c>
    </row>
    <row r="136" spans="1:13">
      <c r="A136" s="132" t="str">
        <f>IF(ROWS($A$134:A136)&lt;='ENTRY BY CLASS'!$C$19,ROWS($A$134:A136),"")</f>
        <v/>
      </c>
      <c r="B136" s="133"/>
      <c r="C136" s="134"/>
      <c r="D136" s="135"/>
      <c r="E136" s="135"/>
      <c r="F136" s="119" t="str">
        <f t="shared" si="10"/>
        <v/>
      </c>
      <c r="G136" s="126"/>
      <c r="H136" s="132" t="str">
        <f>IF(ROWS($H$134:H136)&lt;='ENTRY BY CLASS'!$D$19,ROWS($H$134:H136),"")</f>
        <v/>
      </c>
      <c r="I136" s="133"/>
      <c r="J136" s="134"/>
      <c r="K136" s="135"/>
      <c r="L136" s="135"/>
      <c r="M136" s="119" t="str">
        <f t="shared" si="11"/>
        <v/>
      </c>
    </row>
    <row r="137" spans="1:13">
      <c r="A137" s="132" t="str">
        <f>IF(ROWS($A$134:A137)&lt;='ENTRY BY CLASS'!$C$19,ROWS($A$134:A137),"")</f>
        <v/>
      </c>
      <c r="B137" s="133"/>
      <c r="C137" s="134"/>
      <c r="D137" s="135"/>
      <c r="E137" s="135"/>
      <c r="F137" s="119" t="str">
        <f t="shared" si="10"/>
        <v/>
      </c>
      <c r="G137" s="126"/>
      <c r="H137" s="132" t="str">
        <f>IF(ROWS($H$134:H137)&lt;='ENTRY BY CLASS'!$D$19,ROWS($H$134:H137),"")</f>
        <v/>
      </c>
      <c r="I137" s="133"/>
      <c r="J137" s="134"/>
      <c r="K137" s="135"/>
      <c r="L137" s="135"/>
      <c r="M137" s="119" t="str">
        <f t="shared" si="11"/>
        <v/>
      </c>
    </row>
    <row r="138" spans="1:13">
      <c r="A138" s="132" t="str">
        <f>IF(ROWS($A$134:A138)&lt;='ENTRY BY CLASS'!$C$19,ROWS($A$134:A138),"")</f>
        <v/>
      </c>
      <c r="B138" s="133"/>
      <c r="C138" s="134"/>
      <c r="D138" s="135"/>
      <c r="E138" s="135"/>
      <c r="F138" s="119" t="str">
        <f t="shared" si="10"/>
        <v/>
      </c>
      <c r="G138" s="126"/>
      <c r="H138" s="132" t="str">
        <f>IF(ROWS($H$134:H138)&lt;='ENTRY BY CLASS'!$D$19,ROWS($H$134:H138),"")</f>
        <v/>
      </c>
      <c r="I138" s="133"/>
      <c r="J138" s="134"/>
      <c r="K138" s="135"/>
      <c r="L138" s="135"/>
      <c r="M138" s="119" t="str">
        <f t="shared" si="11"/>
        <v/>
      </c>
    </row>
    <row r="139" spans="1:13">
      <c r="A139" s="132" t="str">
        <f>IF(ROWS($A$134:A139)&lt;='ENTRY BY CLASS'!$C$19,ROWS($A$134:A139),"")</f>
        <v/>
      </c>
      <c r="B139" s="133"/>
      <c r="C139" s="134"/>
      <c r="D139" s="135"/>
      <c r="E139" s="135"/>
      <c r="F139" s="119" t="str">
        <f t="shared" si="10"/>
        <v/>
      </c>
      <c r="G139" s="126"/>
      <c r="H139" s="132" t="str">
        <f>IF(ROWS($H$134:H139)&lt;='ENTRY BY CLASS'!$D$19,ROWS($H$134:H139),"")</f>
        <v/>
      </c>
      <c r="I139" s="133"/>
      <c r="J139" s="134"/>
      <c r="K139" s="135"/>
      <c r="L139" s="135"/>
      <c r="M139" s="119" t="str">
        <f t="shared" si="11"/>
        <v/>
      </c>
    </row>
    <row r="140" spans="1:13">
      <c r="A140" s="132" t="str">
        <f>IF(ROWS($A$134:A140)&lt;='ENTRY BY CLASS'!$C$19,ROWS($A$134:A140),"")</f>
        <v/>
      </c>
      <c r="B140" s="133"/>
      <c r="C140" s="134"/>
      <c r="D140" s="135"/>
      <c r="E140" s="135"/>
      <c r="F140" s="119" t="str">
        <f t="shared" si="10"/>
        <v/>
      </c>
      <c r="G140" s="126"/>
      <c r="H140" s="132" t="str">
        <f>IF(ROWS($H$134:H140)&lt;='ENTRY BY CLASS'!$D$19,ROWS($H$134:H140),"")</f>
        <v/>
      </c>
      <c r="I140" s="133"/>
      <c r="J140" s="134"/>
      <c r="K140" s="135"/>
      <c r="L140" s="135"/>
      <c r="M140" s="119" t="str">
        <f t="shared" si="11"/>
        <v/>
      </c>
    </row>
    <row r="141" spans="1:13">
      <c r="A141" s="132" t="str">
        <f>IF(ROWS($A$134:A141)&lt;='ENTRY BY CLASS'!$C$19,ROWS($A$134:A141),"")</f>
        <v/>
      </c>
      <c r="B141" s="133"/>
      <c r="C141" s="134"/>
      <c r="D141" s="135"/>
      <c r="E141" s="135"/>
      <c r="F141" s="119" t="str">
        <f t="shared" si="10"/>
        <v/>
      </c>
      <c r="G141" s="126"/>
      <c r="H141" s="132" t="str">
        <f>IF(ROWS($H$134:H141)&lt;='ENTRY BY CLASS'!$D$19,ROWS($H$134:H141),"")</f>
        <v/>
      </c>
      <c r="I141" s="133"/>
      <c r="J141" s="134"/>
      <c r="K141" s="135"/>
      <c r="L141" s="135"/>
      <c r="M141" s="119" t="str">
        <f t="shared" si="11"/>
        <v/>
      </c>
    </row>
    <row r="142" spans="1:13">
      <c r="A142" s="132" t="str">
        <f>IF(ROWS($A$134:A142)&lt;='ENTRY BY CLASS'!$C$19,ROWS($A$134:A142),"")</f>
        <v/>
      </c>
      <c r="B142" s="133"/>
      <c r="C142" s="134"/>
      <c r="D142" s="135"/>
      <c r="E142" s="135"/>
      <c r="F142" s="119" t="str">
        <f t="shared" si="10"/>
        <v/>
      </c>
      <c r="G142" s="126"/>
      <c r="H142" s="132" t="str">
        <f>IF(ROWS($H$134:H142)&lt;='ENTRY BY CLASS'!$D$19,ROWS($H$134:H142),"")</f>
        <v/>
      </c>
      <c r="I142" s="133"/>
      <c r="J142" s="134"/>
      <c r="K142" s="135"/>
      <c r="L142" s="135"/>
      <c r="M142" s="119" t="str">
        <f t="shared" si="11"/>
        <v/>
      </c>
    </row>
    <row r="143" spans="1:13">
      <c r="A143" s="132" t="str">
        <f>IF(ROWS($A$134:A143)&lt;='ENTRY BY CLASS'!$C$19,ROWS($A$134:A143),"")</f>
        <v/>
      </c>
      <c r="B143" s="133"/>
      <c r="C143" s="134"/>
      <c r="D143" s="135"/>
      <c r="E143" s="135"/>
      <c r="F143" s="119" t="str">
        <f t="shared" si="10"/>
        <v/>
      </c>
      <c r="G143" s="126"/>
      <c r="H143" s="132" t="str">
        <f>IF(ROWS($H$134:H143)&lt;='ENTRY BY CLASS'!$D$19,ROWS($H$134:H143),"")</f>
        <v/>
      </c>
      <c r="I143" s="133"/>
      <c r="J143" s="134"/>
      <c r="K143" s="135"/>
      <c r="L143" s="135"/>
      <c r="M143" s="119" t="str">
        <f t="shared" si="11"/>
        <v/>
      </c>
    </row>
    <row r="144" spans="1:13">
      <c r="A144" s="132" t="str">
        <f>IF(ROWS($A$134:A144)&lt;='ENTRY BY CLASS'!$C$19,ROWS($A$134:A144),"")</f>
        <v/>
      </c>
      <c r="B144" s="133"/>
      <c r="C144" s="134"/>
      <c r="D144" s="135"/>
      <c r="E144" s="135"/>
      <c r="F144" s="119" t="str">
        <f t="shared" si="10"/>
        <v/>
      </c>
      <c r="G144" s="126"/>
      <c r="H144" s="132" t="str">
        <f>IF(ROWS($H$134:H144)&lt;='ENTRY BY CLASS'!$D$19,ROWS($H$134:H144),"")</f>
        <v/>
      </c>
      <c r="I144" s="133"/>
      <c r="J144" s="134"/>
      <c r="K144" s="135"/>
      <c r="L144" s="135"/>
      <c r="M144" s="119" t="str">
        <f t="shared" si="11"/>
        <v/>
      </c>
    </row>
    <row r="145" spans="1:13">
      <c r="A145" s="132" t="str">
        <f>IF(ROWS($A$134:A145)&lt;='ENTRY BY CLASS'!$C$19,ROWS($A$134:A145),"")</f>
        <v/>
      </c>
      <c r="B145" s="133"/>
      <c r="C145" s="134"/>
      <c r="D145" s="135"/>
      <c r="E145" s="135"/>
      <c r="F145" s="119" t="str">
        <f t="shared" si="10"/>
        <v/>
      </c>
      <c r="G145" s="126"/>
      <c r="H145" s="132" t="str">
        <f>IF(ROWS($H$134:H145)&lt;='ENTRY BY CLASS'!$D$19,ROWS($H$134:H145),"")</f>
        <v/>
      </c>
      <c r="I145" s="133"/>
      <c r="J145" s="134"/>
      <c r="K145" s="135"/>
      <c r="L145" s="135"/>
      <c r="M145" s="119" t="str">
        <f t="shared" si="11"/>
        <v/>
      </c>
    </row>
    <row r="146" spans="1:13">
      <c r="A146" s="132" t="str">
        <f>IF(ROWS($A$134:A146)&lt;='ENTRY BY CLASS'!$C$19,ROWS($A$134:A146),"")</f>
        <v/>
      </c>
      <c r="B146" s="133"/>
      <c r="C146" s="134"/>
      <c r="D146" s="135"/>
      <c r="E146" s="135"/>
      <c r="F146" s="119" t="str">
        <f t="shared" si="10"/>
        <v/>
      </c>
      <c r="G146" s="126"/>
      <c r="H146" s="132" t="str">
        <f>IF(ROWS($H$134:H146)&lt;='ENTRY BY CLASS'!$D$19,ROWS($H$134:H146),"")</f>
        <v/>
      </c>
      <c r="I146" s="133"/>
      <c r="J146" s="134"/>
      <c r="K146" s="135"/>
      <c r="L146" s="135"/>
      <c r="M146" s="119" t="str">
        <f t="shared" si="11"/>
        <v/>
      </c>
    </row>
    <row r="147" spans="1:13">
      <c r="A147" s="132" t="str">
        <f>IF(ROWS($A$134:A147)&lt;='ENTRY BY CLASS'!$C$19,ROWS($A$134:A147),"")</f>
        <v/>
      </c>
      <c r="B147" s="133"/>
      <c r="C147" s="134"/>
      <c r="D147" s="135"/>
      <c r="E147" s="135"/>
      <c r="F147" s="119" t="str">
        <f t="shared" si="10"/>
        <v/>
      </c>
      <c r="G147" s="126"/>
      <c r="H147" s="132" t="str">
        <f>IF(ROWS($H$134:H147)&lt;='ENTRY BY CLASS'!$D$19,ROWS($H$134:H147),"")</f>
        <v/>
      </c>
      <c r="I147" s="133"/>
      <c r="J147" s="134"/>
      <c r="K147" s="135"/>
      <c r="L147" s="135"/>
      <c r="M147" s="119" t="str">
        <f t="shared" si="11"/>
        <v/>
      </c>
    </row>
    <row r="148" spans="1:13">
      <c r="A148" s="132" t="str">
        <f>IF(ROWS($A$134:A148)&lt;='ENTRY BY CLASS'!$C$19,ROWS($A$134:A148),"")</f>
        <v/>
      </c>
      <c r="B148" s="133"/>
      <c r="C148" s="134"/>
      <c r="D148" s="135"/>
      <c r="E148" s="135"/>
      <c r="F148" s="119" t="str">
        <f t="shared" si="10"/>
        <v/>
      </c>
      <c r="G148" s="126"/>
      <c r="H148" s="132" t="str">
        <f>IF(ROWS($H$134:H148)&lt;='ENTRY BY CLASS'!$D$19,ROWS($H$134:H148),"")</f>
        <v/>
      </c>
      <c r="I148" s="133"/>
      <c r="J148" s="134"/>
      <c r="K148" s="135"/>
      <c r="L148" s="135"/>
      <c r="M148" s="119" t="str">
        <f t="shared" si="11"/>
        <v/>
      </c>
    </row>
    <row r="149" spans="1:13">
      <c r="A149" s="132" t="str">
        <f>IF(ROWS($A$134:A149)&lt;='ENTRY BY CLASS'!$C$19,ROWS($A$134:A149),"")</f>
        <v/>
      </c>
      <c r="B149" s="133"/>
      <c r="C149" s="134"/>
      <c r="D149" s="135"/>
      <c r="E149" s="135"/>
      <c r="F149" s="119" t="str">
        <f t="shared" si="10"/>
        <v/>
      </c>
      <c r="G149" s="126"/>
      <c r="H149" s="132" t="str">
        <f>IF(ROWS($H$134:H149)&lt;='ENTRY BY CLASS'!$D$19,ROWS($H$134:H149),"")</f>
        <v/>
      </c>
      <c r="I149" s="133"/>
      <c r="J149" s="134"/>
      <c r="K149" s="135"/>
      <c r="L149" s="135"/>
      <c r="M149" s="119" t="str">
        <f t="shared" si="11"/>
        <v/>
      </c>
    </row>
    <row r="150" spans="1:13">
      <c r="A150" s="132" t="str">
        <f>IF(ROWS($A$134:A150)&lt;='ENTRY BY CLASS'!$C$19,ROWS($A$134:A150),"")</f>
        <v/>
      </c>
      <c r="B150" s="133"/>
      <c r="C150" s="134"/>
      <c r="D150" s="135"/>
      <c r="E150" s="135"/>
      <c r="F150" s="119" t="str">
        <f t="shared" si="10"/>
        <v/>
      </c>
      <c r="G150" s="126"/>
      <c r="H150" s="132" t="str">
        <f>IF(ROWS($H$134:H150)&lt;='ENTRY BY CLASS'!$D$19,ROWS($H$134:H150),"")</f>
        <v/>
      </c>
      <c r="I150" s="133"/>
      <c r="J150" s="134"/>
      <c r="K150" s="135"/>
      <c r="L150" s="135"/>
      <c r="M150" s="119" t="str">
        <f t="shared" si="11"/>
        <v/>
      </c>
    </row>
    <row r="151" spans="1:13">
      <c r="A151" s="132" t="str">
        <f>IF(ROWS($A$134:A151)&lt;='ENTRY BY CLASS'!$C$19,ROWS($A$134:A151),"")</f>
        <v/>
      </c>
      <c r="B151" s="133"/>
      <c r="C151" s="134"/>
      <c r="D151" s="135"/>
      <c r="E151" s="135"/>
      <c r="F151" s="119" t="str">
        <f t="shared" si="10"/>
        <v/>
      </c>
      <c r="G151" s="126"/>
      <c r="H151" s="132" t="str">
        <f>IF(ROWS($H$134:H151)&lt;='ENTRY BY CLASS'!$D$19,ROWS($H$134:H151),"")</f>
        <v/>
      </c>
      <c r="I151" s="133"/>
      <c r="J151" s="134"/>
      <c r="K151" s="135"/>
      <c r="L151" s="135"/>
      <c r="M151" s="119" t="str">
        <f t="shared" si="11"/>
        <v/>
      </c>
    </row>
    <row r="152" spans="1:13">
      <c r="A152" s="132" t="str">
        <f>IF(ROWS($A$134:A152)&lt;='ENTRY BY CLASS'!$C$19,ROWS($A$134:A152),"")</f>
        <v/>
      </c>
      <c r="B152" s="133"/>
      <c r="C152" s="134"/>
      <c r="D152" s="135"/>
      <c r="E152" s="135"/>
      <c r="F152" s="119" t="str">
        <f t="shared" si="10"/>
        <v/>
      </c>
      <c r="G152" s="126"/>
      <c r="H152" s="132" t="str">
        <f>IF(ROWS($H$134:H152)&lt;='ENTRY BY CLASS'!$D$19,ROWS($H$134:H152),"")</f>
        <v/>
      </c>
      <c r="I152" s="133"/>
      <c r="J152" s="134"/>
      <c r="K152" s="135"/>
      <c r="L152" s="135"/>
      <c r="M152" s="119" t="str">
        <f t="shared" si="11"/>
        <v/>
      </c>
    </row>
    <row r="153" spans="1:13">
      <c r="A153" s="132" t="str">
        <f>IF(ROWS($A$134:A153)&lt;='ENTRY BY CLASS'!$C$19,ROWS($A$134:A153),"")</f>
        <v/>
      </c>
      <c r="B153" s="133"/>
      <c r="C153" s="134"/>
      <c r="D153" s="135"/>
      <c r="E153" s="135"/>
      <c r="F153" s="119" t="str">
        <f t="shared" si="10"/>
        <v/>
      </c>
      <c r="G153" s="129"/>
      <c r="H153" s="132" t="str">
        <f>IF(ROWS($H$134:H153)&lt;='ENTRY BY CLASS'!$D$19,ROWS($H$134:H153),"")</f>
        <v/>
      </c>
      <c r="I153" s="133"/>
      <c r="J153" s="134"/>
      <c r="K153" s="135"/>
      <c r="L153" s="135"/>
      <c r="M153" s="119" t="str">
        <f t="shared" si="11"/>
        <v/>
      </c>
    </row>
    <row r="156" spans="1:13" ht="25.05" customHeight="1">
      <c r="A156" s="20" t="s">
        <v>130</v>
      </c>
      <c r="B156" s="20"/>
      <c r="C156" s="20"/>
      <c r="D156" s="20"/>
      <c r="E156" s="123" t="s">
        <v>113</v>
      </c>
      <c r="F156" s="130">
        <f>'ENTRY BY CLASS'!$C$20</f>
        <v>0</v>
      </c>
      <c r="G156" s="124"/>
      <c r="H156" s="33" t="s">
        <v>131</v>
      </c>
      <c r="I156" s="33"/>
      <c r="J156" s="33"/>
      <c r="K156" s="33"/>
      <c r="L156" s="125" t="s">
        <v>113</v>
      </c>
      <c r="M156" s="131">
        <f>'ENTRY BY CLASS'!$D$20</f>
        <v>0</v>
      </c>
    </row>
    <row r="157" spans="1:13" ht="28.05" customHeight="1">
      <c r="A157" s="115" t="s">
        <v>115</v>
      </c>
      <c r="B157" s="115" t="s">
        <v>116</v>
      </c>
      <c r="C157" s="115" t="s">
        <v>117</v>
      </c>
      <c r="D157" s="115" t="s">
        <v>118</v>
      </c>
      <c r="E157" s="115" t="s">
        <v>119</v>
      </c>
      <c r="F157" s="115" t="s">
        <v>101</v>
      </c>
      <c r="G157" s="126"/>
      <c r="H157" s="127" t="s">
        <v>115</v>
      </c>
      <c r="I157" s="127" t="s">
        <v>116</v>
      </c>
      <c r="J157" s="127" t="s">
        <v>117</v>
      </c>
      <c r="K157" s="127" t="s">
        <v>118</v>
      </c>
      <c r="L157" s="127" t="s">
        <v>119</v>
      </c>
      <c r="M157" s="127" t="s">
        <v>101</v>
      </c>
    </row>
    <row r="158" spans="1:13">
      <c r="A158" s="132" t="str">
        <f>IF(ROWS($A$158:A158)&lt;='ENTRY BY CLASS'!$C$20,ROWS($A$158:A158),"")</f>
        <v/>
      </c>
      <c r="B158" s="133"/>
      <c r="C158" s="134"/>
      <c r="D158" s="135"/>
      <c r="E158" s="135"/>
      <c r="F158" s="119" t="str">
        <f t="shared" ref="F158:F177" si="12">IF(A158="","",IF(OR(B158="",C158="",D158="",E158=""),"PERIKSA",IF(AND(C158&gt;=1996,C158&lt;=2008),"LENGKAP","CEK USIA")))</f>
        <v/>
      </c>
      <c r="G158" s="126"/>
      <c r="H158" s="132" t="str">
        <f>IF(ROWS($H$158:H158)&lt;='ENTRY BY CLASS'!$D$20,ROWS($H$158:H158),"")</f>
        <v/>
      </c>
      <c r="I158" s="133"/>
      <c r="J158" s="134"/>
      <c r="K158" s="135"/>
      <c r="L158" s="135"/>
      <c r="M158" s="119" t="str">
        <f t="shared" ref="M158:M177" si="13">IF(H158="","",IF(OR(I158="",J158="",K158="",L158=""),"PERIKSA",IF(AND(J158&gt;=1996,J158&lt;=2008),"LENGKAP","CEK USIA")))</f>
        <v/>
      </c>
    </row>
    <row r="159" spans="1:13">
      <c r="A159" s="132" t="str">
        <f>IF(ROWS($A$158:A159)&lt;='ENTRY BY CLASS'!$C$20,ROWS($A$158:A159),"")</f>
        <v/>
      </c>
      <c r="B159" s="133"/>
      <c r="C159" s="134"/>
      <c r="D159" s="135"/>
      <c r="E159" s="135"/>
      <c r="F159" s="119" t="str">
        <f t="shared" si="12"/>
        <v/>
      </c>
      <c r="G159" s="126"/>
      <c r="H159" s="132" t="str">
        <f>IF(ROWS($H$158:H159)&lt;='ENTRY BY CLASS'!$D$20,ROWS($H$158:H159),"")</f>
        <v/>
      </c>
      <c r="I159" s="133"/>
      <c r="J159" s="134"/>
      <c r="K159" s="135"/>
      <c r="L159" s="135"/>
      <c r="M159" s="119" t="str">
        <f t="shared" si="13"/>
        <v/>
      </c>
    </row>
    <row r="160" spans="1:13">
      <c r="A160" s="132" t="str">
        <f>IF(ROWS($A$158:A160)&lt;='ENTRY BY CLASS'!$C$20,ROWS($A$158:A160),"")</f>
        <v/>
      </c>
      <c r="B160" s="133"/>
      <c r="C160" s="134"/>
      <c r="D160" s="135"/>
      <c r="E160" s="135"/>
      <c r="F160" s="119" t="str">
        <f t="shared" si="12"/>
        <v/>
      </c>
      <c r="G160" s="126"/>
      <c r="H160" s="132" t="str">
        <f>IF(ROWS($H$158:H160)&lt;='ENTRY BY CLASS'!$D$20,ROWS($H$158:H160),"")</f>
        <v/>
      </c>
      <c r="I160" s="133"/>
      <c r="J160" s="134"/>
      <c r="K160" s="135"/>
      <c r="L160" s="135"/>
      <c r="M160" s="119" t="str">
        <f t="shared" si="13"/>
        <v/>
      </c>
    </row>
    <row r="161" spans="1:13">
      <c r="A161" s="132" t="str">
        <f>IF(ROWS($A$158:A161)&lt;='ENTRY BY CLASS'!$C$20,ROWS($A$158:A161),"")</f>
        <v/>
      </c>
      <c r="B161" s="133"/>
      <c r="C161" s="134"/>
      <c r="D161" s="135"/>
      <c r="E161" s="135"/>
      <c r="F161" s="119" t="str">
        <f t="shared" si="12"/>
        <v/>
      </c>
      <c r="G161" s="126"/>
      <c r="H161" s="132" t="str">
        <f>IF(ROWS($H$158:H161)&lt;='ENTRY BY CLASS'!$D$20,ROWS($H$158:H161),"")</f>
        <v/>
      </c>
      <c r="I161" s="133"/>
      <c r="J161" s="134"/>
      <c r="K161" s="135"/>
      <c r="L161" s="135"/>
      <c r="M161" s="119" t="str">
        <f t="shared" si="13"/>
        <v/>
      </c>
    </row>
    <row r="162" spans="1:13">
      <c r="A162" s="132" t="str">
        <f>IF(ROWS($A$158:A162)&lt;='ENTRY BY CLASS'!$C$20,ROWS($A$158:A162),"")</f>
        <v/>
      </c>
      <c r="B162" s="133"/>
      <c r="C162" s="134"/>
      <c r="D162" s="135"/>
      <c r="E162" s="135"/>
      <c r="F162" s="119" t="str">
        <f t="shared" si="12"/>
        <v/>
      </c>
      <c r="G162" s="126"/>
      <c r="H162" s="132" t="str">
        <f>IF(ROWS($H$158:H162)&lt;='ENTRY BY CLASS'!$D$20,ROWS($H$158:H162),"")</f>
        <v/>
      </c>
      <c r="I162" s="133"/>
      <c r="J162" s="134"/>
      <c r="K162" s="135"/>
      <c r="L162" s="135"/>
      <c r="M162" s="119" t="str">
        <f t="shared" si="13"/>
        <v/>
      </c>
    </row>
    <row r="163" spans="1:13">
      <c r="A163" s="132" t="str">
        <f>IF(ROWS($A$158:A163)&lt;='ENTRY BY CLASS'!$C$20,ROWS($A$158:A163),"")</f>
        <v/>
      </c>
      <c r="B163" s="133"/>
      <c r="C163" s="134"/>
      <c r="D163" s="135"/>
      <c r="E163" s="135"/>
      <c r="F163" s="119" t="str">
        <f t="shared" si="12"/>
        <v/>
      </c>
      <c r="G163" s="126"/>
      <c r="H163" s="132" t="str">
        <f>IF(ROWS($H$158:H163)&lt;='ENTRY BY CLASS'!$D$20,ROWS($H$158:H163),"")</f>
        <v/>
      </c>
      <c r="I163" s="133"/>
      <c r="J163" s="134"/>
      <c r="K163" s="135"/>
      <c r="L163" s="135"/>
      <c r="M163" s="119" t="str">
        <f t="shared" si="13"/>
        <v/>
      </c>
    </row>
    <row r="164" spans="1:13">
      <c r="A164" s="132" t="str">
        <f>IF(ROWS($A$158:A164)&lt;='ENTRY BY CLASS'!$C$20,ROWS($A$158:A164),"")</f>
        <v/>
      </c>
      <c r="B164" s="133"/>
      <c r="C164" s="134"/>
      <c r="D164" s="135"/>
      <c r="E164" s="135"/>
      <c r="F164" s="119" t="str">
        <f t="shared" si="12"/>
        <v/>
      </c>
      <c r="G164" s="126"/>
      <c r="H164" s="132" t="str">
        <f>IF(ROWS($H$158:H164)&lt;='ENTRY BY CLASS'!$D$20,ROWS($H$158:H164),"")</f>
        <v/>
      </c>
      <c r="I164" s="133"/>
      <c r="J164" s="134"/>
      <c r="K164" s="135"/>
      <c r="L164" s="135"/>
      <c r="M164" s="119" t="str">
        <f t="shared" si="13"/>
        <v/>
      </c>
    </row>
    <row r="165" spans="1:13">
      <c r="A165" s="132" t="str">
        <f>IF(ROWS($A$158:A165)&lt;='ENTRY BY CLASS'!$C$20,ROWS($A$158:A165),"")</f>
        <v/>
      </c>
      <c r="B165" s="133"/>
      <c r="C165" s="134"/>
      <c r="D165" s="135"/>
      <c r="E165" s="135"/>
      <c r="F165" s="119" t="str">
        <f t="shared" si="12"/>
        <v/>
      </c>
      <c r="G165" s="126"/>
      <c r="H165" s="132" t="str">
        <f>IF(ROWS($H$158:H165)&lt;='ENTRY BY CLASS'!$D$20,ROWS($H$158:H165),"")</f>
        <v/>
      </c>
      <c r="I165" s="133"/>
      <c r="J165" s="134"/>
      <c r="K165" s="135"/>
      <c r="L165" s="135"/>
      <c r="M165" s="119" t="str">
        <f t="shared" si="13"/>
        <v/>
      </c>
    </row>
    <row r="166" spans="1:13">
      <c r="A166" s="132" t="str">
        <f>IF(ROWS($A$158:A166)&lt;='ENTRY BY CLASS'!$C$20,ROWS($A$158:A166),"")</f>
        <v/>
      </c>
      <c r="B166" s="133"/>
      <c r="C166" s="134"/>
      <c r="D166" s="135"/>
      <c r="E166" s="135"/>
      <c r="F166" s="119" t="str">
        <f t="shared" si="12"/>
        <v/>
      </c>
      <c r="G166" s="126"/>
      <c r="H166" s="132" t="str">
        <f>IF(ROWS($H$158:H166)&lt;='ENTRY BY CLASS'!$D$20,ROWS($H$158:H166),"")</f>
        <v/>
      </c>
      <c r="I166" s="133"/>
      <c r="J166" s="134"/>
      <c r="K166" s="135"/>
      <c r="L166" s="135"/>
      <c r="M166" s="119" t="str">
        <f t="shared" si="13"/>
        <v/>
      </c>
    </row>
    <row r="167" spans="1:13">
      <c r="A167" s="132" t="str">
        <f>IF(ROWS($A$158:A167)&lt;='ENTRY BY CLASS'!$C$20,ROWS($A$158:A167),"")</f>
        <v/>
      </c>
      <c r="B167" s="133"/>
      <c r="C167" s="134"/>
      <c r="D167" s="135"/>
      <c r="E167" s="135"/>
      <c r="F167" s="119" t="str">
        <f t="shared" si="12"/>
        <v/>
      </c>
      <c r="G167" s="126"/>
      <c r="H167" s="132" t="str">
        <f>IF(ROWS($H$158:H167)&lt;='ENTRY BY CLASS'!$D$20,ROWS($H$158:H167),"")</f>
        <v/>
      </c>
      <c r="I167" s="133"/>
      <c r="J167" s="134"/>
      <c r="K167" s="135"/>
      <c r="L167" s="135"/>
      <c r="M167" s="119" t="str">
        <f t="shared" si="13"/>
        <v/>
      </c>
    </row>
    <row r="168" spans="1:13">
      <c r="A168" s="132" t="str">
        <f>IF(ROWS($A$158:A168)&lt;='ENTRY BY CLASS'!$C$20,ROWS($A$158:A168),"")</f>
        <v/>
      </c>
      <c r="B168" s="133"/>
      <c r="C168" s="134"/>
      <c r="D168" s="135"/>
      <c r="E168" s="135"/>
      <c r="F168" s="119" t="str">
        <f t="shared" si="12"/>
        <v/>
      </c>
      <c r="G168" s="126"/>
      <c r="H168" s="132" t="str">
        <f>IF(ROWS($H$158:H168)&lt;='ENTRY BY CLASS'!$D$20,ROWS($H$158:H168),"")</f>
        <v/>
      </c>
      <c r="I168" s="133"/>
      <c r="J168" s="134"/>
      <c r="K168" s="135"/>
      <c r="L168" s="135"/>
      <c r="M168" s="119" t="str">
        <f t="shared" si="13"/>
        <v/>
      </c>
    </row>
    <row r="169" spans="1:13">
      <c r="A169" s="132" t="str">
        <f>IF(ROWS($A$158:A169)&lt;='ENTRY BY CLASS'!$C$20,ROWS($A$158:A169),"")</f>
        <v/>
      </c>
      <c r="B169" s="133"/>
      <c r="C169" s="134"/>
      <c r="D169" s="135"/>
      <c r="E169" s="135"/>
      <c r="F169" s="119" t="str">
        <f t="shared" si="12"/>
        <v/>
      </c>
      <c r="G169" s="126"/>
      <c r="H169" s="132" t="str">
        <f>IF(ROWS($H$158:H169)&lt;='ENTRY BY CLASS'!$D$20,ROWS($H$158:H169),"")</f>
        <v/>
      </c>
      <c r="I169" s="133"/>
      <c r="J169" s="134"/>
      <c r="K169" s="135"/>
      <c r="L169" s="135"/>
      <c r="M169" s="119" t="str">
        <f t="shared" si="13"/>
        <v/>
      </c>
    </row>
    <row r="170" spans="1:13">
      <c r="A170" s="132" t="str">
        <f>IF(ROWS($A$158:A170)&lt;='ENTRY BY CLASS'!$C$20,ROWS($A$158:A170),"")</f>
        <v/>
      </c>
      <c r="B170" s="133"/>
      <c r="C170" s="134"/>
      <c r="D170" s="135"/>
      <c r="E170" s="135"/>
      <c r="F170" s="119" t="str">
        <f t="shared" si="12"/>
        <v/>
      </c>
      <c r="G170" s="126"/>
      <c r="H170" s="132" t="str">
        <f>IF(ROWS($H$158:H170)&lt;='ENTRY BY CLASS'!$D$20,ROWS($H$158:H170),"")</f>
        <v/>
      </c>
      <c r="I170" s="133"/>
      <c r="J170" s="134"/>
      <c r="K170" s="135"/>
      <c r="L170" s="135"/>
      <c r="M170" s="119" t="str">
        <f t="shared" si="13"/>
        <v/>
      </c>
    </row>
    <row r="171" spans="1:13">
      <c r="A171" s="132" t="str">
        <f>IF(ROWS($A$158:A171)&lt;='ENTRY BY CLASS'!$C$20,ROWS($A$158:A171),"")</f>
        <v/>
      </c>
      <c r="B171" s="133"/>
      <c r="C171" s="134"/>
      <c r="D171" s="135"/>
      <c r="E171" s="135"/>
      <c r="F171" s="119" t="str">
        <f t="shared" si="12"/>
        <v/>
      </c>
      <c r="G171" s="126"/>
      <c r="H171" s="132" t="str">
        <f>IF(ROWS($H$158:H171)&lt;='ENTRY BY CLASS'!$D$20,ROWS($H$158:H171),"")</f>
        <v/>
      </c>
      <c r="I171" s="133"/>
      <c r="J171" s="134"/>
      <c r="K171" s="135"/>
      <c r="L171" s="135"/>
      <c r="M171" s="119" t="str">
        <f t="shared" si="13"/>
        <v/>
      </c>
    </row>
    <row r="172" spans="1:13">
      <c r="A172" s="132" t="str">
        <f>IF(ROWS($A$158:A172)&lt;='ENTRY BY CLASS'!$C$20,ROWS($A$158:A172),"")</f>
        <v/>
      </c>
      <c r="B172" s="133"/>
      <c r="C172" s="134"/>
      <c r="D172" s="135"/>
      <c r="E172" s="135"/>
      <c r="F172" s="119" t="str">
        <f t="shared" si="12"/>
        <v/>
      </c>
      <c r="G172" s="126"/>
      <c r="H172" s="132" t="str">
        <f>IF(ROWS($H$158:H172)&lt;='ENTRY BY CLASS'!$D$20,ROWS($H$158:H172),"")</f>
        <v/>
      </c>
      <c r="I172" s="133"/>
      <c r="J172" s="134"/>
      <c r="K172" s="135"/>
      <c r="L172" s="135"/>
      <c r="M172" s="119" t="str">
        <f t="shared" si="13"/>
        <v/>
      </c>
    </row>
    <row r="173" spans="1:13">
      <c r="A173" s="132" t="str">
        <f>IF(ROWS($A$158:A173)&lt;='ENTRY BY CLASS'!$C$20,ROWS($A$158:A173),"")</f>
        <v/>
      </c>
      <c r="B173" s="133"/>
      <c r="C173" s="134"/>
      <c r="D173" s="135"/>
      <c r="E173" s="135"/>
      <c r="F173" s="119" t="str">
        <f t="shared" si="12"/>
        <v/>
      </c>
      <c r="G173" s="126"/>
      <c r="H173" s="132" t="str">
        <f>IF(ROWS($H$158:H173)&lt;='ENTRY BY CLASS'!$D$20,ROWS($H$158:H173),"")</f>
        <v/>
      </c>
      <c r="I173" s="133"/>
      <c r="J173" s="134"/>
      <c r="K173" s="135"/>
      <c r="L173" s="135"/>
      <c r="M173" s="119" t="str">
        <f t="shared" si="13"/>
        <v/>
      </c>
    </row>
    <row r="174" spans="1:13">
      <c r="A174" s="132" t="str">
        <f>IF(ROWS($A$158:A174)&lt;='ENTRY BY CLASS'!$C$20,ROWS($A$158:A174),"")</f>
        <v/>
      </c>
      <c r="B174" s="133"/>
      <c r="C174" s="134"/>
      <c r="D174" s="135"/>
      <c r="E174" s="135"/>
      <c r="F174" s="119" t="str">
        <f t="shared" si="12"/>
        <v/>
      </c>
      <c r="G174" s="126"/>
      <c r="H174" s="132" t="str">
        <f>IF(ROWS($H$158:H174)&lt;='ENTRY BY CLASS'!$D$20,ROWS($H$158:H174),"")</f>
        <v/>
      </c>
      <c r="I174" s="133"/>
      <c r="J174" s="134"/>
      <c r="K174" s="135"/>
      <c r="L174" s="135"/>
      <c r="M174" s="119" t="str">
        <f t="shared" si="13"/>
        <v/>
      </c>
    </row>
    <row r="175" spans="1:13">
      <c r="A175" s="132" t="str">
        <f>IF(ROWS($A$158:A175)&lt;='ENTRY BY CLASS'!$C$20,ROWS($A$158:A175),"")</f>
        <v/>
      </c>
      <c r="B175" s="133"/>
      <c r="C175" s="134"/>
      <c r="D175" s="135"/>
      <c r="E175" s="135"/>
      <c r="F175" s="119" t="str">
        <f t="shared" si="12"/>
        <v/>
      </c>
      <c r="G175" s="126"/>
      <c r="H175" s="132" t="str">
        <f>IF(ROWS($H$158:H175)&lt;='ENTRY BY CLASS'!$D$20,ROWS($H$158:H175),"")</f>
        <v/>
      </c>
      <c r="I175" s="133"/>
      <c r="J175" s="134"/>
      <c r="K175" s="135"/>
      <c r="L175" s="135"/>
      <c r="M175" s="119" t="str">
        <f t="shared" si="13"/>
        <v/>
      </c>
    </row>
    <row r="176" spans="1:13">
      <c r="A176" s="132" t="str">
        <f>IF(ROWS($A$158:A176)&lt;='ENTRY BY CLASS'!$C$20,ROWS($A$158:A176),"")</f>
        <v/>
      </c>
      <c r="B176" s="133"/>
      <c r="C176" s="134"/>
      <c r="D176" s="135"/>
      <c r="E176" s="135"/>
      <c r="F176" s="119" t="str">
        <f t="shared" si="12"/>
        <v/>
      </c>
      <c r="G176" s="126"/>
      <c r="H176" s="132" t="str">
        <f>IF(ROWS($H$158:H176)&lt;='ENTRY BY CLASS'!$D$20,ROWS($H$158:H176),"")</f>
        <v/>
      </c>
      <c r="I176" s="133"/>
      <c r="J176" s="134"/>
      <c r="K176" s="135"/>
      <c r="L176" s="135"/>
      <c r="M176" s="119" t="str">
        <f t="shared" si="13"/>
        <v/>
      </c>
    </row>
    <row r="177" spans="1:13">
      <c r="A177" s="132" t="str">
        <f>IF(ROWS($A$158:A177)&lt;='ENTRY BY CLASS'!$C$20,ROWS($A$158:A177),"")</f>
        <v/>
      </c>
      <c r="B177" s="133"/>
      <c r="C177" s="134"/>
      <c r="D177" s="135"/>
      <c r="E177" s="135"/>
      <c r="F177" s="119" t="str">
        <f t="shared" si="12"/>
        <v/>
      </c>
      <c r="G177" s="129"/>
      <c r="H177" s="132" t="str">
        <f>IF(ROWS($H$158:H177)&lt;='ENTRY BY CLASS'!$D$20,ROWS($H$158:H177),"")</f>
        <v/>
      </c>
      <c r="I177" s="133"/>
      <c r="J177" s="134"/>
      <c r="K177" s="135"/>
      <c r="L177" s="135"/>
      <c r="M177" s="119" t="str">
        <f t="shared" si="13"/>
        <v/>
      </c>
    </row>
  </sheetData>
  <sheetProtection algorithmName="SHA-512" hashValue="tUT4qnm8MjXpIIO2UfKc/vTb+tYq0Fqzek232VhCbJfaOpQU66QF9z9iUuFvwGRVXFSF5bCSC5tnbyqR66Ri5w==" saltValue="u8xQHRzJcTMRCrRQEUWRqQ==" spinCount="100000" sheet="1" objects="1" scenarios="1" selectLockedCells="1"/>
  <mergeCells count="22">
    <mergeCell ref="A1:M1"/>
    <mergeCell ref="A2:M2"/>
    <mergeCell ref="A3:M3"/>
    <mergeCell ref="A4:M4"/>
    <mergeCell ref="A5:M5"/>
    <mergeCell ref="A7:B7"/>
    <mergeCell ref="C7:M7"/>
    <mergeCell ref="A9:M9"/>
    <mergeCell ref="A12:D12"/>
    <mergeCell ref="H12:K12"/>
    <mergeCell ref="A36:D36"/>
    <mergeCell ref="H36:K36"/>
    <mergeCell ref="A60:D60"/>
    <mergeCell ref="H60:K60"/>
    <mergeCell ref="A84:D84"/>
    <mergeCell ref="H84:K84"/>
    <mergeCell ref="A108:D108"/>
    <mergeCell ref="H108:K108"/>
    <mergeCell ref="A132:D132"/>
    <mergeCell ref="H132:K132"/>
    <mergeCell ref="A156:D156"/>
    <mergeCell ref="H156:K156"/>
  </mergeCells>
  <conditionalFormatting sqref="B14:E33">
    <cfRule type="expression" dxfId="213" priority="1">
      <formula>$A14&lt;&gt;""</formula>
    </cfRule>
  </conditionalFormatting>
  <conditionalFormatting sqref="B38:E57">
    <cfRule type="expression" dxfId="212" priority="15">
      <formula>$A38&lt;&gt;""</formula>
    </cfRule>
  </conditionalFormatting>
  <conditionalFormatting sqref="B62:E81">
    <cfRule type="expression" dxfId="211" priority="29">
      <formula>$A62&lt;&gt;""</formula>
    </cfRule>
  </conditionalFormatting>
  <conditionalFormatting sqref="B86:E105">
    <cfRule type="expression" dxfId="210" priority="43">
      <formula>$A86&lt;&gt;""</formula>
    </cfRule>
  </conditionalFormatting>
  <conditionalFormatting sqref="B110:E129">
    <cfRule type="expression" dxfId="209" priority="57">
      <formula>$A110&lt;&gt;""</formula>
    </cfRule>
  </conditionalFormatting>
  <conditionalFormatting sqref="B134:E153">
    <cfRule type="expression" dxfId="208" priority="71">
      <formula>$A134&lt;&gt;""</formula>
    </cfRule>
  </conditionalFormatting>
  <conditionalFormatting sqref="B158:E177">
    <cfRule type="expression" dxfId="207" priority="85">
      <formula>$A158&lt;&gt;""</formula>
    </cfRule>
  </conditionalFormatting>
  <conditionalFormatting sqref="F14:F33">
    <cfRule type="containsText" dxfId="206" priority="2" operator="containsText" text="LENGKAP"/>
    <cfRule type="containsText" dxfId="205" priority="4" operator="containsText" text="PERIKSA"/>
    <cfRule type="containsText" dxfId="204" priority="6" operator="containsText" text="CEK USIA"/>
  </conditionalFormatting>
  <conditionalFormatting sqref="F38:F57">
    <cfRule type="containsText" dxfId="203" priority="16" operator="containsText" text="LENGKAP"/>
    <cfRule type="containsText" dxfId="202" priority="18" operator="containsText" text="PERIKSA"/>
    <cfRule type="containsText" dxfId="201" priority="20" operator="containsText" text="CEK USIA"/>
  </conditionalFormatting>
  <conditionalFormatting sqref="F62:F81">
    <cfRule type="containsText" dxfId="200" priority="30" operator="containsText" text="LENGKAP"/>
    <cfRule type="containsText" dxfId="199" priority="32" operator="containsText" text="PERIKSA"/>
    <cfRule type="containsText" dxfId="198" priority="34" operator="containsText" text="CEK USIA"/>
  </conditionalFormatting>
  <conditionalFormatting sqref="F86:F105">
    <cfRule type="containsText" dxfId="197" priority="44" operator="containsText" text="LENGKAP"/>
    <cfRule type="containsText" dxfId="196" priority="46" operator="containsText" text="PERIKSA"/>
    <cfRule type="containsText" dxfId="195" priority="48" operator="containsText" text="CEK USIA"/>
  </conditionalFormatting>
  <conditionalFormatting sqref="F110:F129">
    <cfRule type="containsText" dxfId="194" priority="60" operator="containsText" text="PERIKSA"/>
    <cfRule type="containsText" dxfId="193" priority="62" operator="containsText" text="CEK USIA"/>
    <cfRule type="containsText" dxfId="192" priority="58" operator="containsText" text="LENGKAP"/>
  </conditionalFormatting>
  <conditionalFormatting sqref="F134:F153">
    <cfRule type="containsText" dxfId="191" priority="76" operator="containsText" text="CEK USIA"/>
    <cfRule type="containsText" dxfId="190" priority="74" operator="containsText" text="PERIKSA"/>
    <cfRule type="containsText" dxfId="189" priority="72" operator="containsText" text="LENGKAP"/>
  </conditionalFormatting>
  <conditionalFormatting sqref="F158:F177">
    <cfRule type="containsText" dxfId="188" priority="86" operator="containsText" text="LENGKAP"/>
    <cfRule type="containsText" dxfId="187" priority="88" operator="containsText" text="PERIKSA"/>
    <cfRule type="containsText" dxfId="186" priority="90" operator="containsText" text="CEK USIA"/>
  </conditionalFormatting>
  <conditionalFormatting sqref="I14:L33">
    <cfRule type="expression" dxfId="185" priority="8">
      <formula>$H14&lt;&gt;""</formula>
    </cfRule>
  </conditionalFormatting>
  <conditionalFormatting sqref="I38:L57">
    <cfRule type="expression" dxfId="184" priority="22">
      <formula>$H38&lt;&gt;""</formula>
    </cfRule>
  </conditionalFormatting>
  <conditionalFormatting sqref="I62:L81">
    <cfRule type="expression" dxfId="183" priority="36">
      <formula>$H62&lt;&gt;""</formula>
    </cfRule>
  </conditionalFormatting>
  <conditionalFormatting sqref="I86:L105">
    <cfRule type="expression" dxfId="182" priority="50">
      <formula>$H86&lt;&gt;""</formula>
    </cfRule>
  </conditionalFormatting>
  <conditionalFormatting sqref="I110:L129">
    <cfRule type="expression" dxfId="181" priority="64">
      <formula>$H110&lt;&gt;""</formula>
    </cfRule>
  </conditionalFormatting>
  <conditionalFormatting sqref="I134:L153">
    <cfRule type="expression" dxfId="180" priority="78">
      <formula>$H134&lt;&gt;""</formula>
    </cfRule>
  </conditionalFormatting>
  <conditionalFormatting sqref="I158:L177">
    <cfRule type="expression" dxfId="179" priority="92">
      <formula>$H158&lt;&gt;""</formula>
    </cfRule>
  </conditionalFormatting>
  <conditionalFormatting sqref="M14:M33">
    <cfRule type="containsText" dxfId="178" priority="11" operator="containsText" text="PERIKSA"/>
    <cfRule type="containsText" dxfId="177" priority="9" operator="containsText" text="LENGKAP"/>
    <cfRule type="containsText" dxfId="176" priority="13" operator="containsText" text="CEK USIA"/>
  </conditionalFormatting>
  <conditionalFormatting sqref="M38:M57">
    <cfRule type="containsText" dxfId="175" priority="27" operator="containsText" text="CEK USIA"/>
    <cfRule type="containsText" dxfId="174" priority="25" operator="containsText" text="PERIKSA"/>
    <cfRule type="containsText" dxfId="173" priority="23" operator="containsText" text="LENGKAP"/>
  </conditionalFormatting>
  <conditionalFormatting sqref="M62:M81">
    <cfRule type="containsText" dxfId="172" priority="41" operator="containsText" text="CEK USIA"/>
    <cfRule type="containsText" dxfId="171" priority="39" operator="containsText" text="PERIKSA"/>
    <cfRule type="containsText" dxfId="170" priority="37" operator="containsText" text="LENGKAP"/>
  </conditionalFormatting>
  <conditionalFormatting sqref="M86:M105">
    <cfRule type="containsText" dxfId="169" priority="51" operator="containsText" text="LENGKAP"/>
    <cfRule type="containsText" dxfId="168" priority="53" operator="containsText" text="PERIKSA"/>
    <cfRule type="containsText" dxfId="167" priority="55" operator="containsText" text="CEK USIA"/>
  </conditionalFormatting>
  <conditionalFormatting sqref="M110:M129">
    <cfRule type="containsText" dxfId="166" priority="65" operator="containsText" text="LENGKAP"/>
    <cfRule type="containsText" dxfId="165" priority="67" operator="containsText" text="PERIKSA"/>
    <cfRule type="containsText" dxfId="164" priority="69" operator="containsText" text="CEK USIA"/>
  </conditionalFormatting>
  <conditionalFormatting sqref="M134:M153">
    <cfRule type="containsText" dxfId="163" priority="79" operator="containsText" text="LENGKAP"/>
    <cfRule type="containsText" dxfId="162" priority="81" operator="containsText" text="PERIKSA"/>
    <cfRule type="containsText" dxfId="161" priority="83" operator="containsText" text="CEK USIA"/>
  </conditionalFormatting>
  <conditionalFormatting sqref="M158:M177">
    <cfRule type="containsText" dxfId="160" priority="93" operator="containsText" text="LENGKAP"/>
    <cfRule type="containsText" dxfId="159" priority="95" operator="containsText" text="PERIKSA"/>
    <cfRule type="containsText" dxfId="158" priority="97" operator="containsText" text="CEK USIA"/>
  </conditionalFormatting>
  <dataValidations count="3">
    <dataValidation type="whole" sqref="C14:C33 J158:J177 C158:C177 J134:J153 C134:C153 J110:J129 C110:C129 J86:J105 C86:C105 J62:J81 C62:C81 J38:J57 C38:C57 J14:J33" xr:uid="{00000000-0002-0000-0300-000000000000}">
      <formula1>1900</formula1>
      <formula2>2022</formula2>
    </dataValidation>
    <dataValidation type="whole" sqref="D14:D33 K158:K177 D158:D177 K134:K153 D134:D153 K110:K129 D110:D129 K86:K105 D86:D105 K62:K81 D62:D81 K38:K57 D38:D57 K14:K33" xr:uid="{00000000-0002-0000-0300-000001000000}">
      <formula1>50</formula1>
      <formula2>250</formula2>
    </dataValidation>
    <dataValidation type="whole" sqref="E14:E33 L158:L177 E158:E177 L134:L153 E134:E153 L110:L129 E110:E129 L86:L105 E86:E105 L62:L81 E62:E81 L38:L57 E38:E57 L14:L33" xr:uid="{00000000-0002-0000-0300-000002000000}">
      <formula1>10</formula1>
      <formula2>250</formula2>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9"/>
  <sheetViews>
    <sheetView showGridLines="0" tabSelected="1" workbookViewId="0">
      <selection activeCell="B14" sqref="B14"/>
    </sheetView>
  </sheetViews>
  <sheetFormatPr defaultRowHeight="13.8"/>
  <cols>
    <col min="1" max="1" width="18" style="2" customWidth="1"/>
    <col min="2" max="2" width="25" style="2" customWidth="1"/>
    <col min="3" max="3" width="13" style="2" customWidth="1"/>
    <col min="4" max="4" width="11" style="2" customWidth="1"/>
    <col min="5" max="5" width="2.5" style="2" customWidth="1"/>
    <col min="6" max="6" width="18" style="2" customWidth="1"/>
    <col min="7" max="7" width="25" style="2" customWidth="1"/>
    <col min="8" max="8" width="13" style="2" customWidth="1"/>
    <col min="9" max="9" width="11" style="2" customWidth="1"/>
    <col min="10" max="16384" width="8.796875" style="2"/>
  </cols>
  <sheetData>
    <row r="1" spans="1:9" ht="25.95" customHeight="1">
      <c r="A1" s="1" t="s">
        <v>0</v>
      </c>
      <c r="B1" s="1"/>
      <c r="C1" s="1"/>
      <c r="D1" s="1"/>
      <c r="E1" s="1"/>
      <c r="F1" s="1"/>
      <c r="G1" s="1"/>
      <c r="H1" s="1"/>
      <c r="I1" s="1"/>
    </row>
    <row r="2" spans="1:9" ht="19.95" customHeight="1">
      <c r="A2" s="6" t="s">
        <v>108</v>
      </c>
      <c r="B2" s="6"/>
      <c r="C2" s="6"/>
      <c r="D2" s="6"/>
      <c r="E2" s="6"/>
      <c r="F2" s="6"/>
      <c r="G2" s="6"/>
      <c r="H2" s="6"/>
      <c r="I2" s="6"/>
    </row>
    <row r="3" spans="1:9" ht="28.95" customHeight="1">
      <c r="A3" s="79" t="s">
        <v>132</v>
      </c>
      <c r="B3" s="79"/>
      <c r="C3" s="79"/>
      <c r="D3" s="79"/>
      <c r="E3" s="79"/>
      <c r="F3" s="79"/>
      <c r="G3" s="79"/>
      <c r="H3" s="79"/>
      <c r="I3" s="79"/>
    </row>
    <row r="4" spans="1:9" ht="19.95" customHeight="1">
      <c r="A4" s="80" t="s">
        <v>133</v>
      </c>
      <c r="B4" s="80"/>
      <c r="C4" s="80"/>
      <c r="D4" s="80"/>
      <c r="E4" s="80"/>
      <c r="F4" s="80"/>
      <c r="G4" s="80"/>
      <c r="H4" s="80"/>
      <c r="I4" s="80"/>
    </row>
    <row r="5" spans="1:9" ht="4.05" customHeight="1">
      <c r="A5" s="16"/>
      <c r="B5" s="16"/>
      <c r="C5" s="16"/>
      <c r="D5" s="16"/>
      <c r="E5" s="16"/>
      <c r="F5" s="16"/>
      <c r="G5" s="16"/>
      <c r="H5" s="16"/>
      <c r="I5" s="16"/>
    </row>
    <row r="7" spans="1:9">
      <c r="A7" s="88" t="s">
        <v>42</v>
      </c>
      <c r="B7" s="88"/>
      <c r="C7" s="117" t="str">
        <f>IF('ENTRY BY CLASS'!$B$7="","",'ENTRY BY CLASS'!$B$7)</f>
        <v/>
      </c>
      <c r="D7" s="117"/>
      <c r="E7" s="117"/>
      <c r="F7" s="117"/>
      <c r="G7" s="117"/>
      <c r="H7" s="117"/>
      <c r="I7" s="117"/>
    </row>
    <row r="9" spans="1:9" ht="30" customHeight="1">
      <c r="A9" s="120" t="s">
        <v>134</v>
      </c>
      <c r="B9" s="121"/>
      <c r="C9" s="121"/>
      <c r="D9" s="121"/>
      <c r="E9" s="121"/>
      <c r="F9" s="121"/>
      <c r="G9" s="121"/>
      <c r="H9" s="121"/>
      <c r="I9" s="122"/>
    </row>
    <row r="12" spans="1:9" ht="25.05" customHeight="1">
      <c r="A12" s="20" t="s">
        <v>135</v>
      </c>
      <c r="B12" s="20"/>
      <c r="C12" s="123" t="s">
        <v>113</v>
      </c>
      <c r="D12" s="136">
        <f>'ENTRY BY CLASS'!$C$25</f>
        <v>0</v>
      </c>
      <c r="E12" s="124"/>
      <c r="F12" s="33" t="s">
        <v>136</v>
      </c>
      <c r="G12" s="33"/>
      <c r="H12" s="125" t="s">
        <v>113</v>
      </c>
      <c r="I12" s="137">
        <f>'ENTRY BY CLASS'!$D$25</f>
        <v>0</v>
      </c>
    </row>
    <row r="13" spans="1:9" ht="28.05" customHeight="1">
      <c r="A13" s="115" t="s">
        <v>137</v>
      </c>
      <c r="B13" s="115" t="s">
        <v>116</v>
      </c>
      <c r="C13" s="115" t="s">
        <v>117</v>
      </c>
      <c r="D13" s="115" t="s">
        <v>101</v>
      </c>
      <c r="E13" s="126"/>
      <c r="F13" s="127" t="s">
        <v>137</v>
      </c>
      <c r="G13" s="127" t="s">
        <v>116</v>
      </c>
      <c r="H13" s="127" t="s">
        <v>117</v>
      </c>
      <c r="I13" s="127" t="s">
        <v>101</v>
      </c>
    </row>
    <row r="14" spans="1:9">
      <c r="A14" s="128" t="s">
        <v>138</v>
      </c>
      <c r="B14" s="138"/>
      <c r="C14" s="139"/>
      <c r="D14" s="119" t="str">
        <f t="shared" ref="D14:D23" si="0">IF(B14="","",IF(C14="","PERIKSA",IF(AND(C14&gt;=2012,C14&lt;=2014),"LENGKAP","CEK USIA")))</f>
        <v/>
      </c>
      <c r="E14" s="126"/>
      <c r="F14" s="128" t="s">
        <v>139</v>
      </c>
      <c r="G14" s="138"/>
      <c r="H14" s="139"/>
      <c r="I14" s="119" t="str">
        <f t="shared" ref="I14:I23" si="1">IF(G14="","",IF(H14="","PERIKSA",IF(AND(H14&gt;=2012,H14&lt;=2014),"LENGKAP","CEK USIA")))</f>
        <v/>
      </c>
    </row>
    <row r="15" spans="1:9">
      <c r="A15" s="128" t="s">
        <v>140</v>
      </c>
      <c r="B15" s="138"/>
      <c r="C15" s="139"/>
      <c r="D15" s="119" t="str">
        <f t="shared" si="0"/>
        <v/>
      </c>
      <c r="E15" s="126"/>
      <c r="F15" s="128" t="s">
        <v>138</v>
      </c>
      <c r="G15" s="138"/>
      <c r="H15" s="139"/>
      <c r="I15" s="119" t="str">
        <f t="shared" si="1"/>
        <v/>
      </c>
    </row>
    <row r="16" spans="1:9">
      <c r="A16" s="128" t="s">
        <v>141</v>
      </c>
      <c r="B16" s="138"/>
      <c r="C16" s="139"/>
      <c r="D16" s="119" t="str">
        <f t="shared" si="0"/>
        <v/>
      </c>
      <c r="E16" s="126"/>
      <c r="F16" s="128" t="s">
        <v>140</v>
      </c>
      <c r="G16" s="138"/>
      <c r="H16" s="139"/>
      <c r="I16" s="119" t="str">
        <f t="shared" si="1"/>
        <v/>
      </c>
    </row>
    <row r="17" spans="1:9">
      <c r="A17" s="128" t="s">
        <v>142</v>
      </c>
      <c r="B17" s="138"/>
      <c r="C17" s="139"/>
      <c r="D17" s="119" t="str">
        <f t="shared" si="0"/>
        <v/>
      </c>
      <c r="E17" s="126"/>
      <c r="F17" s="128" t="s">
        <v>141</v>
      </c>
      <c r="G17" s="138"/>
      <c r="H17" s="139"/>
      <c r="I17" s="119" t="str">
        <f t="shared" si="1"/>
        <v/>
      </c>
    </row>
    <row r="18" spans="1:9">
      <c r="A18" s="128" t="s">
        <v>143</v>
      </c>
      <c r="B18" s="138"/>
      <c r="C18" s="139"/>
      <c r="D18" s="119" t="str">
        <f t="shared" si="0"/>
        <v/>
      </c>
      <c r="E18" s="126"/>
      <c r="F18" s="128" t="s">
        <v>144</v>
      </c>
      <c r="G18" s="138"/>
      <c r="H18" s="139"/>
      <c r="I18" s="119" t="str">
        <f t="shared" si="1"/>
        <v/>
      </c>
    </row>
    <row r="19" spans="1:9">
      <c r="A19" s="128" t="s">
        <v>145</v>
      </c>
      <c r="B19" s="138"/>
      <c r="C19" s="139"/>
      <c r="D19" s="119" t="str">
        <f t="shared" si="0"/>
        <v/>
      </c>
      <c r="E19" s="126"/>
      <c r="F19" s="128" t="s">
        <v>146</v>
      </c>
      <c r="G19" s="138"/>
      <c r="H19" s="139"/>
      <c r="I19" s="119" t="str">
        <f t="shared" si="1"/>
        <v/>
      </c>
    </row>
    <row r="20" spans="1:9">
      <c r="A20" s="128" t="s">
        <v>147</v>
      </c>
      <c r="B20" s="138"/>
      <c r="C20" s="139"/>
      <c r="D20" s="119" t="str">
        <f t="shared" si="0"/>
        <v/>
      </c>
      <c r="E20" s="126"/>
      <c r="F20" s="128" t="s">
        <v>148</v>
      </c>
      <c r="G20" s="138"/>
      <c r="H20" s="139"/>
      <c r="I20" s="119" t="str">
        <f t="shared" si="1"/>
        <v/>
      </c>
    </row>
    <row r="21" spans="1:9">
      <c r="A21" s="128" t="s">
        <v>149</v>
      </c>
      <c r="B21" s="138"/>
      <c r="C21" s="139"/>
      <c r="D21" s="119" t="str">
        <f t="shared" si="0"/>
        <v/>
      </c>
      <c r="E21" s="126"/>
      <c r="F21" s="128" t="s">
        <v>150</v>
      </c>
      <c r="G21" s="138"/>
      <c r="H21" s="139"/>
      <c r="I21" s="119" t="str">
        <f t="shared" si="1"/>
        <v/>
      </c>
    </row>
    <row r="22" spans="1:9">
      <c r="A22" s="128" t="s">
        <v>151</v>
      </c>
      <c r="B22" s="138"/>
      <c r="C22" s="139"/>
      <c r="D22" s="119" t="str">
        <f t="shared" si="0"/>
        <v/>
      </c>
      <c r="E22" s="126"/>
      <c r="F22" s="128" t="s">
        <v>152</v>
      </c>
      <c r="G22" s="138"/>
      <c r="H22" s="139"/>
      <c r="I22" s="119" t="str">
        <f t="shared" si="1"/>
        <v/>
      </c>
    </row>
    <row r="23" spans="1:9">
      <c r="A23" s="128" t="s">
        <v>153</v>
      </c>
      <c r="B23" s="138"/>
      <c r="C23" s="139"/>
      <c r="D23" s="119" t="str">
        <f t="shared" si="0"/>
        <v/>
      </c>
      <c r="E23" s="129"/>
      <c r="F23" s="128" t="s">
        <v>154</v>
      </c>
      <c r="G23" s="138"/>
      <c r="H23" s="139"/>
      <c r="I23" s="119" t="str">
        <f t="shared" si="1"/>
        <v/>
      </c>
    </row>
    <row r="26" spans="1:9" ht="25.05" customHeight="1">
      <c r="A26" s="20" t="s">
        <v>155</v>
      </c>
      <c r="B26" s="20"/>
      <c r="C26" s="123" t="s">
        <v>113</v>
      </c>
      <c r="D26" s="136">
        <f>'ENTRY BY CLASS'!$C$26</f>
        <v>0</v>
      </c>
      <c r="E26" s="124"/>
      <c r="F26" s="33" t="s">
        <v>156</v>
      </c>
      <c r="G26" s="33"/>
      <c r="H26" s="125" t="s">
        <v>113</v>
      </c>
      <c r="I26" s="137">
        <f>'ENTRY BY CLASS'!$D$26</f>
        <v>0</v>
      </c>
    </row>
    <row r="27" spans="1:9" ht="28.05" customHeight="1">
      <c r="A27" s="115" t="s">
        <v>137</v>
      </c>
      <c r="B27" s="115" t="s">
        <v>116</v>
      </c>
      <c r="C27" s="115" t="s">
        <v>117</v>
      </c>
      <c r="D27" s="115" t="s">
        <v>101</v>
      </c>
      <c r="E27" s="126"/>
      <c r="F27" s="127" t="s">
        <v>137</v>
      </c>
      <c r="G27" s="127" t="s">
        <v>116</v>
      </c>
      <c r="H27" s="127" t="s">
        <v>117</v>
      </c>
      <c r="I27" s="127" t="s">
        <v>101</v>
      </c>
    </row>
    <row r="28" spans="1:9">
      <c r="A28" s="128" t="s">
        <v>142</v>
      </c>
      <c r="B28" s="138"/>
      <c r="C28" s="139"/>
      <c r="D28" s="119" t="str">
        <f t="shared" ref="D28:D37" si="2">IF(B28="","",IF(C28="","PERIKSA",IF(AND(C28&gt;=2009,C28&lt;=2011),"LENGKAP","CEK USIA")))</f>
        <v/>
      </c>
      <c r="E28" s="126"/>
      <c r="F28" s="128" t="s">
        <v>157</v>
      </c>
      <c r="G28" s="138"/>
      <c r="H28" s="139"/>
      <c r="I28" s="119" t="str">
        <f t="shared" ref="I28:I37" si="3">IF(G28="","",IF(H28="","PERIKSA",IF(AND(H28&gt;=2009,H28&lt;=2011),"LENGKAP","CEK USIA")))</f>
        <v/>
      </c>
    </row>
    <row r="29" spans="1:9">
      <c r="A29" s="128" t="s">
        <v>158</v>
      </c>
      <c r="B29" s="138"/>
      <c r="C29" s="139"/>
      <c r="D29" s="119" t="str">
        <f t="shared" si="2"/>
        <v/>
      </c>
      <c r="E29" s="126"/>
      <c r="F29" s="128" t="s">
        <v>144</v>
      </c>
      <c r="G29" s="138"/>
      <c r="H29" s="139"/>
      <c r="I29" s="119" t="str">
        <f t="shared" si="3"/>
        <v/>
      </c>
    </row>
    <row r="30" spans="1:9">
      <c r="A30" s="128" t="s">
        <v>148</v>
      </c>
      <c r="B30" s="138"/>
      <c r="C30" s="139"/>
      <c r="D30" s="119" t="str">
        <f t="shared" si="2"/>
        <v/>
      </c>
      <c r="E30" s="126"/>
      <c r="F30" s="128" t="s">
        <v>159</v>
      </c>
      <c r="G30" s="138"/>
      <c r="H30" s="139"/>
      <c r="I30" s="119" t="str">
        <f t="shared" si="3"/>
        <v/>
      </c>
    </row>
    <row r="31" spans="1:9">
      <c r="A31" s="128" t="s">
        <v>150</v>
      </c>
      <c r="B31" s="138"/>
      <c r="C31" s="139"/>
      <c r="D31" s="119" t="str">
        <f t="shared" si="2"/>
        <v/>
      </c>
      <c r="E31" s="126"/>
      <c r="F31" s="128" t="s">
        <v>143</v>
      </c>
      <c r="G31" s="138"/>
      <c r="H31" s="139"/>
      <c r="I31" s="119" t="str">
        <f t="shared" si="3"/>
        <v/>
      </c>
    </row>
    <row r="32" spans="1:9">
      <c r="A32" s="128" t="s">
        <v>152</v>
      </c>
      <c r="B32" s="138"/>
      <c r="C32" s="139"/>
      <c r="D32" s="119" t="str">
        <f t="shared" si="2"/>
        <v/>
      </c>
      <c r="E32" s="126"/>
      <c r="F32" s="128" t="s">
        <v>160</v>
      </c>
      <c r="G32" s="138"/>
      <c r="H32" s="139"/>
      <c r="I32" s="119" t="str">
        <f t="shared" si="3"/>
        <v/>
      </c>
    </row>
    <row r="33" spans="1:9">
      <c r="A33" s="128" t="s">
        <v>161</v>
      </c>
      <c r="B33" s="138"/>
      <c r="C33" s="139"/>
      <c r="D33" s="119" t="str">
        <f t="shared" si="2"/>
        <v/>
      </c>
      <c r="E33" s="126"/>
      <c r="F33" s="128" t="s">
        <v>150</v>
      </c>
      <c r="G33" s="138"/>
      <c r="H33" s="139"/>
      <c r="I33" s="119" t="str">
        <f t="shared" si="3"/>
        <v/>
      </c>
    </row>
    <row r="34" spans="1:9">
      <c r="A34" s="128" t="s">
        <v>162</v>
      </c>
      <c r="B34" s="138"/>
      <c r="C34" s="139"/>
      <c r="D34" s="119" t="str">
        <f t="shared" si="2"/>
        <v/>
      </c>
      <c r="E34" s="126"/>
      <c r="F34" s="128" t="s">
        <v>152</v>
      </c>
      <c r="G34" s="138"/>
      <c r="H34" s="139"/>
      <c r="I34" s="119" t="str">
        <f t="shared" si="3"/>
        <v/>
      </c>
    </row>
    <row r="35" spans="1:9">
      <c r="A35" s="128" t="s">
        <v>163</v>
      </c>
      <c r="B35" s="138"/>
      <c r="C35" s="139"/>
      <c r="D35" s="119" t="str">
        <f t="shared" si="2"/>
        <v/>
      </c>
      <c r="E35" s="126"/>
      <c r="F35" s="128" t="s">
        <v>161</v>
      </c>
      <c r="G35" s="138"/>
      <c r="H35" s="139"/>
      <c r="I35" s="119" t="str">
        <f t="shared" si="3"/>
        <v/>
      </c>
    </row>
    <row r="36" spans="1:9">
      <c r="A36" s="128" t="s">
        <v>164</v>
      </c>
      <c r="B36" s="138"/>
      <c r="C36" s="139"/>
      <c r="D36" s="119" t="str">
        <f t="shared" si="2"/>
        <v/>
      </c>
      <c r="E36" s="126"/>
      <c r="F36" s="128" t="s">
        <v>162</v>
      </c>
      <c r="G36" s="138"/>
      <c r="H36" s="139"/>
      <c r="I36" s="119" t="str">
        <f t="shared" si="3"/>
        <v/>
      </c>
    </row>
    <row r="37" spans="1:9">
      <c r="A37" s="128" t="s">
        <v>165</v>
      </c>
      <c r="B37" s="138"/>
      <c r="C37" s="139"/>
      <c r="D37" s="119" t="str">
        <f t="shared" si="2"/>
        <v/>
      </c>
      <c r="E37" s="129"/>
      <c r="F37" s="128" t="s">
        <v>166</v>
      </c>
      <c r="G37" s="138"/>
      <c r="H37" s="139"/>
      <c r="I37" s="119" t="str">
        <f t="shared" si="3"/>
        <v/>
      </c>
    </row>
    <row r="40" spans="1:9" ht="25.05" customHeight="1">
      <c r="A40" s="20" t="s">
        <v>167</v>
      </c>
      <c r="B40" s="20"/>
      <c r="C40" s="123" t="s">
        <v>113</v>
      </c>
      <c r="D40" s="136">
        <f>'ENTRY BY CLASS'!$C$27</f>
        <v>0</v>
      </c>
      <c r="E40" s="124"/>
      <c r="F40" s="33" t="s">
        <v>168</v>
      </c>
      <c r="G40" s="33"/>
      <c r="H40" s="125" t="s">
        <v>113</v>
      </c>
      <c r="I40" s="137">
        <f>'ENTRY BY CLASS'!$D$27</f>
        <v>0</v>
      </c>
    </row>
    <row r="41" spans="1:9" ht="28.05" customHeight="1">
      <c r="A41" s="115" t="s">
        <v>137</v>
      </c>
      <c r="B41" s="115" t="s">
        <v>116</v>
      </c>
      <c r="C41" s="115" t="s">
        <v>117</v>
      </c>
      <c r="D41" s="115" t="s">
        <v>101</v>
      </c>
      <c r="E41" s="126"/>
      <c r="F41" s="127" t="s">
        <v>137</v>
      </c>
      <c r="G41" s="127" t="s">
        <v>116</v>
      </c>
      <c r="H41" s="127" t="s">
        <v>117</v>
      </c>
      <c r="I41" s="127" t="s">
        <v>101</v>
      </c>
    </row>
    <row r="42" spans="1:9">
      <c r="A42" s="128" t="s">
        <v>169</v>
      </c>
      <c r="B42" s="138"/>
      <c r="C42" s="139"/>
      <c r="D42" s="119" t="str">
        <f t="shared" ref="D42:D49" si="4">IF(B42="","",IF(C42="","PERIKSA",IF(AND(C42&gt;=1996,C42&lt;=2008),"LENGKAP","CEK USIA")))</f>
        <v/>
      </c>
      <c r="E42" s="126"/>
      <c r="F42" s="128" t="s">
        <v>159</v>
      </c>
      <c r="G42" s="138"/>
      <c r="H42" s="139"/>
      <c r="I42" s="119" t="str">
        <f t="shared" ref="I42:I49" si="5">IF(G42="","",IF(H42="","PERIKSA",IF(AND(H42&gt;=1996,H42&lt;=2008),"LENGKAP","CEK USIA")))</f>
        <v/>
      </c>
    </row>
    <row r="43" spans="1:9">
      <c r="A43" s="128" t="s">
        <v>170</v>
      </c>
      <c r="B43" s="138"/>
      <c r="C43" s="139"/>
      <c r="D43" s="119" t="str">
        <f t="shared" si="4"/>
        <v/>
      </c>
      <c r="E43" s="126"/>
      <c r="F43" s="128" t="s">
        <v>143</v>
      </c>
      <c r="G43" s="138"/>
      <c r="H43" s="139"/>
      <c r="I43" s="119" t="str">
        <f t="shared" si="5"/>
        <v/>
      </c>
    </row>
    <row r="44" spans="1:9">
      <c r="A44" s="128" t="s">
        <v>161</v>
      </c>
      <c r="B44" s="138"/>
      <c r="C44" s="139"/>
      <c r="D44" s="119" t="str">
        <f t="shared" si="4"/>
        <v/>
      </c>
      <c r="E44" s="126"/>
      <c r="F44" s="128" t="s">
        <v>145</v>
      </c>
      <c r="G44" s="138"/>
      <c r="H44" s="139"/>
      <c r="I44" s="119" t="str">
        <f t="shared" si="5"/>
        <v/>
      </c>
    </row>
    <row r="45" spans="1:9">
      <c r="A45" s="128" t="s">
        <v>162</v>
      </c>
      <c r="B45" s="138"/>
      <c r="C45" s="139"/>
      <c r="D45" s="119" t="str">
        <f t="shared" si="4"/>
        <v/>
      </c>
      <c r="E45" s="126"/>
      <c r="F45" s="128" t="s">
        <v>147</v>
      </c>
      <c r="G45" s="138"/>
      <c r="H45" s="139"/>
      <c r="I45" s="119" t="str">
        <f t="shared" si="5"/>
        <v/>
      </c>
    </row>
    <row r="46" spans="1:9">
      <c r="A46" s="128" t="s">
        <v>171</v>
      </c>
      <c r="B46" s="138"/>
      <c r="C46" s="139"/>
      <c r="D46" s="119" t="str">
        <f t="shared" si="4"/>
        <v/>
      </c>
      <c r="E46" s="126"/>
      <c r="F46" s="128" t="s">
        <v>172</v>
      </c>
      <c r="G46" s="138"/>
      <c r="H46" s="139"/>
      <c r="I46" s="119" t="str">
        <f t="shared" si="5"/>
        <v/>
      </c>
    </row>
    <row r="47" spans="1:9">
      <c r="A47" s="128" t="s">
        <v>173</v>
      </c>
      <c r="B47" s="138"/>
      <c r="C47" s="139"/>
      <c r="D47" s="119" t="str">
        <f t="shared" si="4"/>
        <v/>
      </c>
      <c r="E47" s="126"/>
      <c r="F47" s="128" t="s">
        <v>174</v>
      </c>
      <c r="G47" s="138"/>
      <c r="H47" s="139"/>
      <c r="I47" s="119" t="str">
        <f t="shared" si="5"/>
        <v/>
      </c>
    </row>
    <row r="48" spans="1:9">
      <c r="A48" s="128" t="s">
        <v>175</v>
      </c>
      <c r="B48" s="138"/>
      <c r="C48" s="139"/>
      <c r="D48" s="119" t="str">
        <f t="shared" si="4"/>
        <v/>
      </c>
      <c r="E48" s="126"/>
      <c r="F48" s="128" t="s">
        <v>163</v>
      </c>
      <c r="G48" s="138"/>
      <c r="H48" s="139"/>
      <c r="I48" s="119" t="str">
        <f t="shared" si="5"/>
        <v/>
      </c>
    </row>
    <row r="49" spans="1:9">
      <c r="A49" s="128" t="s">
        <v>176</v>
      </c>
      <c r="B49" s="138"/>
      <c r="C49" s="139"/>
      <c r="D49" s="119" t="str">
        <f t="shared" si="4"/>
        <v/>
      </c>
      <c r="E49" s="129"/>
      <c r="F49" s="128" t="s">
        <v>177</v>
      </c>
      <c r="G49" s="138"/>
      <c r="H49" s="139"/>
      <c r="I49" s="119" t="str">
        <f t="shared" si="5"/>
        <v/>
      </c>
    </row>
  </sheetData>
  <sheetProtection algorithmName="SHA-512" hashValue="wY0G30+/ADx3ZxerzFbYYjME6t6Os8NMCPl6J+fsi9I885Zncd+Iv/oksX7fsB8/KvNgdDw1muJv3CM2oy05xw==" saltValue="Euc5NLzZDoG4IAKImU3XHA==" spinCount="100000" sheet="1" objects="1" scenarios="1" selectLockedCells="1"/>
  <mergeCells count="14">
    <mergeCell ref="A1:I1"/>
    <mergeCell ref="A2:I2"/>
    <mergeCell ref="A3:I3"/>
    <mergeCell ref="A4:I4"/>
    <mergeCell ref="A5:I5"/>
    <mergeCell ref="A26:B26"/>
    <mergeCell ref="F26:G26"/>
    <mergeCell ref="A40:B40"/>
    <mergeCell ref="F40:G40"/>
    <mergeCell ref="A7:B7"/>
    <mergeCell ref="C7:I7"/>
    <mergeCell ref="A9:I9"/>
    <mergeCell ref="A12:B12"/>
    <mergeCell ref="F12:G12"/>
  </mergeCells>
  <conditionalFormatting sqref="D14:D23">
    <cfRule type="containsText" dxfId="157" priority="1" operator="containsText" text="LENGKAP"/>
    <cfRule type="containsText" dxfId="156" priority="3" operator="containsText" text="PERIKSA"/>
    <cfRule type="containsText" dxfId="155" priority="5" operator="containsText" text="CEK USIA"/>
  </conditionalFormatting>
  <conditionalFormatting sqref="D28:D37">
    <cfRule type="containsText" dxfId="154" priority="13" operator="containsText" text="LENGKAP"/>
    <cfRule type="containsText" dxfId="153" priority="15" operator="containsText" text="PERIKSA"/>
    <cfRule type="containsText" dxfId="152" priority="17" operator="containsText" text="CEK USIA"/>
  </conditionalFormatting>
  <conditionalFormatting sqref="D42:D49">
    <cfRule type="containsText" dxfId="151" priority="25" operator="containsText" text="LENGKAP"/>
    <cfRule type="containsText" dxfId="150" priority="27" operator="containsText" text="PERIKSA"/>
    <cfRule type="containsText" dxfId="149" priority="29" operator="containsText" text="CEK USIA"/>
  </conditionalFormatting>
  <conditionalFormatting sqref="I14:I23">
    <cfRule type="containsText" dxfId="148" priority="7" operator="containsText" text="LENGKAP"/>
    <cfRule type="containsText" dxfId="147" priority="9" operator="containsText" text="PERIKSA"/>
    <cfRule type="containsText" dxfId="146" priority="11" operator="containsText" text="CEK USIA"/>
  </conditionalFormatting>
  <conditionalFormatting sqref="I28:I37">
    <cfRule type="containsText" dxfId="145" priority="19" operator="containsText" text="LENGKAP"/>
    <cfRule type="containsText" dxfId="144" priority="21" operator="containsText" text="PERIKSA"/>
    <cfRule type="containsText" dxfId="143" priority="23" operator="containsText" text="CEK USIA"/>
  </conditionalFormatting>
  <conditionalFormatting sqref="I42:I49">
    <cfRule type="containsText" dxfId="142" priority="31" operator="containsText" text="LENGKAP"/>
    <cfRule type="containsText" dxfId="141" priority="33" operator="containsText" text="PERIKSA"/>
    <cfRule type="containsText" dxfId="140" priority="35" operator="containsText" text="CEK USIA"/>
  </conditionalFormatting>
  <dataValidations count="1">
    <dataValidation type="whole" sqref="C14:C23 H42:H49 C42:C49 H28:H37 C28:C37 H14:H23" xr:uid="{00000000-0002-0000-0400-000000000000}">
      <formula1>1900</formula1>
      <formula2>2022</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1"/>
  <sheetViews>
    <sheetView showGridLines="0" topLeftCell="A166" workbookViewId="0">
      <selection sqref="A1:I1"/>
    </sheetView>
  </sheetViews>
  <sheetFormatPr defaultRowHeight="13.8"/>
  <cols>
    <col min="1" max="1" width="7" style="2" customWidth="1"/>
    <col min="2" max="2" width="28" style="2" customWidth="1"/>
    <col min="3" max="3" width="13" style="2" customWidth="1"/>
    <col min="4" max="4" width="11" style="2" customWidth="1"/>
    <col min="5" max="5" width="2.5" style="2" customWidth="1"/>
    <col min="6" max="6" width="7" style="2" customWidth="1"/>
    <col min="7" max="7" width="28" style="2" customWidth="1"/>
    <col min="8" max="8" width="13" style="2" customWidth="1"/>
    <col min="9" max="9" width="11" style="2" customWidth="1"/>
    <col min="10" max="16384" width="8.796875" style="2"/>
  </cols>
  <sheetData>
    <row r="1" spans="1:9" ht="25.95" customHeight="1">
      <c r="A1" s="1" t="s">
        <v>0</v>
      </c>
      <c r="B1" s="1"/>
      <c r="C1" s="1"/>
      <c r="D1" s="1"/>
      <c r="E1" s="1"/>
      <c r="F1" s="1"/>
      <c r="G1" s="1"/>
      <c r="H1" s="1"/>
      <c r="I1" s="1"/>
    </row>
    <row r="2" spans="1:9" ht="19.95" customHeight="1">
      <c r="A2" s="6" t="s">
        <v>108</v>
      </c>
      <c r="B2" s="6"/>
      <c r="C2" s="6"/>
      <c r="D2" s="6"/>
      <c r="E2" s="6"/>
      <c r="F2" s="6"/>
      <c r="G2" s="6"/>
      <c r="H2" s="6"/>
      <c r="I2" s="6"/>
    </row>
    <row r="3" spans="1:9" ht="28.95" customHeight="1">
      <c r="A3" s="79" t="s">
        <v>178</v>
      </c>
      <c r="B3" s="79"/>
      <c r="C3" s="79"/>
      <c r="D3" s="79"/>
      <c r="E3" s="79"/>
      <c r="F3" s="79"/>
      <c r="G3" s="79"/>
      <c r="H3" s="79"/>
      <c r="I3" s="79"/>
    </row>
    <row r="4" spans="1:9" ht="19.95" customHeight="1">
      <c r="A4" s="80" t="s">
        <v>179</v>
      </c>
      <c r="B4" s="80"/>
      <c r="C4" s="80"/>
      <c r="D4" s="80"/>
      <c r="E4" s="80"/>
      <c r="F4" s="80"/>
      <c r="G4" s="80"/>
      <c r="H4" s="80"/>
      <c r="I4" s="80"/>
    </row>
    <row r="5" spans="1:9" ht="4.05" customHeight="1">
      <c r="A5" s="16"/>
      <c r="B5" s="16"/>
      <c r="C5" s="16"/>
      <c r="D5" s="16"/>
      <c r="E5" s="16"/>
      <c r="F5" s="16"/>
      <c r="G5" s="16"/>
      <c r="H5" s="16"/>
      <c r="I5" s="16"/>
    </row>
    <row r="7" spans="1:9">
      <c r="A7" s="88" t="s">
        <v>42</v>
      </c>
      <c r="B7" s="88"/>
      <c r="C7" s="117" t="str">
        <f>IF('ENTRY BY CLASS'!$B$7="","",'ENTRY BY CLASS'!$B$7)</f>
        <v/>
      </c>
      <c r="D7" s="117"/>
      <c r="E7" s="117"/>
      <c r="F7" s="117"/>
      <c r="G7" s="117"/>
      <c r="H7" s="117"/>
      <c r="I7" s="117"/>
    </row>
    <row r="9" spans="1:9" ht="30" customHeight="1">
      <c r="A9" s="120" t="s">
        <v>180</v>
      </c>
      <c r="B9" s="121"/>
      <c r="C9" s="121"/>
      <c r="D9" s="121"/>
      <c r="E9" s="121"/>
      <c r="F9" s="121"/>
      <c r="G9" s="121"/>
      <c r="H9" s="121"/>
      <c r="I9" s="122"/>
    </row>
    <row r="12" spans="1:9" ht="25.05" customHeight="1">
      <c r="A12" s="20" t="s">
        <v>112</v>
      </c>
      <c r="B12" s="20"/>
      <c r="C12" s="123" t="s">
        <v>113</v>
      </c>
      <c r="D12" s="130">
        <f>'ENTRY BY CLASS'!$C$32</f>
        <v>0</v>
      </c>
      <c r="E12" s="124"/>
      <c r="F12" s="33" t="s">
        <v>114</v>
      </c>
      <c r="G12" s="33"/>
      <c r="H12" s="125" t="s">
        <v>113</v>
      </c>
      <c r="I12" s="131">
        <f>'ENTRY BY CLASS'!$D$32</f>
        <v>0</v>
      </c>
    </row>
    <row r="13" spans="1:9" ht="28.05" customHeight="1">
      <c r="A13" s="115" t="s">
        <v>115</v>
      </c>
      <c r="B13" s="115" t="s">
        <v>116</v>
      </c>
      <c r="C13" s="115" t="s">
        <v>117</v>
      </c>
      <c r="D13" s="115" t="s">
        <v>101</v>
      </c>
      <c r="E13" s="126"/>
      <c r="F13" s="127" t="s">
        <v>115</v>
      </c>
      <c r="G13" s="127" t="s">
        <v>116</v>
      </c>
      <c r="H13" s="127" t="s">
        <v>117</v>
      </c>
      <c r="I13" s="127" t="s">
        <v>101</v>
      </c>
    </row>
    <row r="14" spans="1:9">
      <c r="A14" s="132" t="str">
        <f>IF(ROWS($A$14:A14)&lt;='ENTRY BY CLASS'!$C$32,ROWS($A$14:A14),"")</f>
        <v/>
      </c>
      <c r="B14" s="133"/>
      <c r="C14" s="134"/>
      <c r="D14" s="119" t="str">
        <f t="shared" ref="D14:D33" si="0">IF(A14="","",IF(OR(B14="",C14=""),"PERIKSA",IF(AND(C14&gt;=2021,C14&lt;=2022),"LENGKAP","CEK USIA")))</f>
        <v/>
      </c>
      <c r="E14" s="126"/>
      <c r="F14" s="132" t="str">
        <f>IF(ROWS($F$14:F14)&lt;='ENTRY BY CLASS'!$D$32,ROWS($F$14:F14),"")</f>
        <v/>
      </c>
      <c r="G14" s="133"/>
      <c r="H14" s="134"/>
      <c r="I14" s="119" t="str">
        <f t="shared" ref="I14:I33" si="1">IF(F14="","",IF(OR(G14="",H14=""),"PERIKSA",IF(AND(H14&gt;=2021,H14&lt;=2022),"LENGKAP","CEK USIA")))</f>
        <v/>
      </c>
    </row>
    <row r="15" spans="1:9">
      <c r="A15" s="132" t="str">
        <f>IF(ROWS($A$14:A15)&lt;='ENTRY BY CLASS'!$C$32,ROWS($A$14:A15),"")</f>
        <v/>
      </c>
      <c r="B15" s="133"/>
      <c r="C15" s="134"/>
      <c r="D15" s="119" t="str">
        <f t="shared" si="0"/>
        <v/>
      </c>
      <c r="E15" s="126"/>
      <c r="F15" s="132" t="str">
        <f>IF(ROWS($F$14:F15)&lt;='ENTRY BY CLASS'!$D$32,ROWS($F$14:F15),"")</f>
        <v/>
      </c>
      <c r="G15" s="133"/>
      <c r="H15" s="134"/>
      <c r="I15" s="119" t="str">
        <f t="shared" si="1"/>
        <v/>
      </c>
    </row>
    <row r="16" spans="1:9">
      <c r="A16" s="132" t="str">
        <f>IF(ROWS($A$14:A16)&lt;='ENTRY BY CLASS'!$C$32,ROWS($A$14:A16),"")</f>
        <v/>
      </c>
      <c r="B16" s="133"/>
      <c r="C16" s="134"/>
      <c r="D16" s="119" t="str">
        <f t="shared" si="0"/>
        <v/>
      </c>
      <c r="E16" s="126"/>
      <c r="F16" s="132" t="str">
        <f>IF(ROWS($F$14:F16)&lt;='ENTRY BY CLASS'!$D$32,ROWS($F$14:F16),"")</f>
        <v/>
      </c>
      <c r="G16" s="133"/>
      <c r="H16" s="134"/>
      <c r="I16" s="119" t="str">
        <f t="shared" si="1"/>
        <v/>
      </c>
    </row>
    <row r="17" spans="1:9">
      <c r="A17" s="132" t="str">
        <f>IF(ROWS($A$14:A17)&lt;='ENTRY BY CLASS'!$C$32,ROWS($A$14:A17),"")</f>
        <v/>
      </c>
      <c r="B17" s="133"/>
      <c r="C17" s="134"/>
      <c r="D17" s="119" t="str">
        <f t="shared" si="0"/>
        <v/>
      </c>
      <c r="E17" s="126"/>
      <c r="F17" s="132" t="str">
        <f>IF(ROWS($F$14:F17)&lt;='ENTRY BY CLASS'!$D$32,ROWS($F$14:F17),"")</f>
        <v/>
      </c>
      <c r="G17" s="133"/>
      <c r="H17" s="134"/>
      <c r="I17" s="119" t="str">
        <f t="shared" si="1"/>
        <v/>
      </c>
    </row>
    <row r="18" spans="1:9">
      <c r="A18" s="132" t="str">
        <f>IF(ROWS($A$14:A18)&lt;='ENTRY BY CLASS'!$C$32,ROWS($A$14:A18),"")</f>
        <v/>
      </c>
      <c r="B18" s="133"/>
      <c r="C18" s="134"/>
      <c r="D18" s="119" t="str">
        <f t="shared" si="0"/>
        <v/>
      </c>
      <c r="E18" s="126"/>
      <c r="F18" s="132" t="str">
        <f>IF(ROWS($F$14:F18)&lt;='ENTRY BY CLASS'!$D$32,ROWS($F$14:F18),"")</f>
        <v/>
      </c>
      <c r="G18" s="133"/>
      <c r="H18" s="134"/>
      <c r="I18" s="119" t="str">
        <f t="shared" si="1"/>
        <v/>
      </c>
    </row>
    <row r="19" spans="1:9">
      <c r="A19" s="132" t="str">
        <f>IF(ROWS($A$14:A19)&lt;='ENTRY BY CLASS'!$C$32,ROWS($A$14:A19),"")</f>
        <v/>
      </c>
      <c r="B19" s="133"/>
      <c r="C19" s="134"/>
      <c r="D19" s="119" t="str">
        <f t="shared" si="0"/>
        <v/>
      </c>
      <c r="E19" s="126"/>
      <c r="F19" s="132" t="str">
        <f>IF(ROWS($F$14:F19)&lt;='ENTRY BY CLASS'!$D$32,ROWS($F$14:F19),"")</f>
        <v/>
      </c>
      <c r="G19" s="133"/>
      <c r="H19" s="134"/>
      <c r="I19" s="119" t="str">
        <f t="shared" si="1"/>
        <v/>
      </c>
    </row>
    <row r="20" spans="1:9">
      <c r="A20" s="132" t="str">
        <f>IF(ROWS($A$14:A20)&lt;='ENTRY BY CLASS'!$C$32,ROWS($A$14:A20),"")</f>
        <v/>
      </c>
      <c r="B20" s="133"/>
      <c r="C20" s="134"/>
      <c r="D20" s="119" t="str">
        <f t="shared" si="0"/>
        <v/>
      </c>
      <c r="E20" s="126"/>
      <c r="F20" s="132" t="str">
        <f>IF(ROWS($F$14:F20)&lt;='ENTRY BY CLASS'!$D$32,ROWS($F$14:F20),"")</f>
        <v/>
      </c>
      <c r="G20" s="133"/>
      <c r="H20" s="134"/>
      <c r="I20" s="119" t="str">
        <f t="shared" si="1"/>
        <v/>
      </c>
    </row>
    <row r="21" spans="1:9">
      <c r="A21" s="132" t="str">
        <f>IF(ROWS($A$14:A21)&lt;='ENTRY BY CLASS'!$C$32,ROWS($A$14:A21),"")</f>
        <v/>
      </c>
      <c r="B21" s="133"/>
      <c r="C21" s="134"/>
      <c r="D21" s="119" t="str">
        <f t="shared" si="0"/>
        <v/>
      </c>
      <c r="E21" s="126"/>
      <c r="F21" s="132" t="str">
        <f>IF(ROWS($F$14:F21)&lt;='ENTRY BY CLASS'!$D$32,ROWS($F$14:F21),"")</f>
        <v/>
      </c>
      <c r="G21" s="133"/>
      <c r="H21" s="134"/>
      <c r="I21" s="119" t="str">
        <f t="shared" si="1"/>
        <v/>
      </c>
    </row>
    <row r="22" spans="1:9">
      <c r="A22" s="132" t="str">
        <f>IF(ROWS($A$14:A22)&lt;='ENTRY BY CLASS'!$C$32,ROWS($A$14:A22),"")</f>
        <v/>
      </c>
      <c r="B22" s="133"/>
      <c r="C22" s="134"/>
      <c r="D22" s="119" t="str">
        <f t="shared" si="0"/>
        <v/>
      </c>
      <c r="E22" s="126"/>
      <c r="F22" s="132" t="str">
        <f>IF(ROWS($F$14:F22)&lt;='ENTRY BY CLASS'!$D$32,ROWS($F$14:F22),"")</f>
        <v/>
      </c>
      <c r="G22" s="133"/>
      <c r="H22" s="134"/>
      <c r="I22" s="119" t="str">
        <f t="shared" si="1"/>
        <v/>
      </c>
    </row>
    <row r="23" spans="1:9">
      <c r="A23" s="132" t="str">
        <f>IF(ROWS($A$14:A23)&lt;='ENTRY BY CLASS'!$C$32,ROWS($A$14:A23),"")</f>
        <v/>
      </c>
      <c r="B23" s="133"/>
      <c r="C23" s="134"/>
      <c r="D23" s="119" t="str">
        <f t="shared" si="0"/>
        <v/>
      </c>
      <c r="E23" s="126"/>
      <c r="F23" s="132" t="str">
        <f>IF(ROWS($F$14:F23)&lt;='ENTRY BY CLASS'!$D$32,ROWS($F$14:F23),"")</f>
        <v/>
      </c>
      <c r="G23" s="133"/>
      <c r="H23" s="134"/>
      <c r="I23" s="119" t="str">
        <f t="shared" si="1"/>
        <v/>
      </c>
    </row>
    <row r="24" spans="1:9">
      <c r="A24" s="132" t="str">
        <f>IF(ROWS($A$14:A24)&lt;='ENTRY BY CLASS'!$C$32,ROWS($A$14:A24),"")</f>
        <v/>
      </c>
      <c r="B24" s="133"/>
      <c r="C24" s="134"/>
      <c r="D24" s="119" t="str">
        <f t="shared" si="0"/>
        <v/>
      </c>
      <c r="E24" s="126"/>
      <c r="F24" s="132" t="str">
        <f>IF(ROWS($F$14:F24)&lt;='ENTRY BY CLASS'!$D$32,ROWS($F$14:F24),"")</f>
        <v/>
      </c>
      <c r="G24" s="133"/>
      <c r="H24" s="134"/>
      <c r="I24" s="119" t="str">
        <f t="shared" si="1"/>
        <v/>
      </c>
    </row>
    <row r="25" spans="1:9">
      <c r="A25" s="132" t="str">
        <f>IF(ROWS($A$14:A25)&lt;='ENTRY BY CLASS'!$C$32,ROWS($A$14:A25),"")</f>
        <v/>
      </c>
      <c r="B25" s="133"/>
      <c r="C25" s="134"/>
      <c r="D25" s="119" t="str">
        <f t="shared" si="0"/>
        <v/>
      </c>
      <c r="E25" s="126"/>
      <c r="F25" s="132" t="str">
        <f>IF(ROWS($F$14:F25)&lt;='ENTRY BY CLASS'!$D$32,ROWS($F$14:F25),"")</f>
        <v/>
      </c>
      <c r="G25" s="133"/>
      <c r="H25" s="134"/>
      <c r="I25" s="119" t="str">
        <f t="shared" si="1"/>
        <v/>
      </c>
    </row>
    <row r="26" spans="1:9">
      <c r="A26" s="132" t="str">
        <f>IF(ROWS($A$14:A26)&lt;='ENTRY BY CLASS'!$C$32,ROWS($A$14:A26),"")</f>
        <v/>
      </c>
      <c r="B26" s="133"/>
      <c r="C26" s="134"/>
      <c r="D26" s="119" t="str">
        <f t="shared" si="0"/>
        <v/>
      </c>
      <c r="E26" s="126"/>
      <c r="F26" s="132" t="str">
        <f>IF(ROWS($F$14:F26)&lt;='ENTRY BY CLASS'!$D$32,ROWS($F$14:F26),"")</f>
        <v/>
      </c>
      <c r="G26" s="133"/>
      <c r="H26" s="134"/>
      <c r="I26" s="119" t="str">
        <f t="shared" si="1"/>
        <v/>
      </c>
    </row>
    <row r="27" spans="1:9">
      <c r="A27" s="132" t="str">
        <f>IF(ROWS($A$14:A27)&lt;='ENTRY BY CLASS'!$C$32,ROWS($A$14:A27),"")</f>
        <v/>
      </c>
      <c r="B27" s="133"/>
      <c r="C27" s="134"/>
      <c r="D27" s="119" t="str">
        <f t="shared" si="0"/>
        <v/>
      </c>
      <c r="E27" s="126"/>
      <c r="F27" s="132" t="str">
        <f>IF(ROWS($F$14:F27)&lt;='ENTRY BY CLASS'!$D$32,ROWS($F$14:F27),"")</f>
        <v/>
      </c>
      <c r="G27" s="133"/>
      <c r="H27" s="134"/>
      <c r="I27" s="119" t="str">
        <f t="shared" si="1"/>
        <v/>
      </c>
    </row>
    <row r="28" spans="1:9">
      <c r="A28" s="132" t="str">
        <f>IF(ROWS($A$14:A28)&lt;='ENTRY BY CLASS'!$C$32,ROWS($A$14:A28),"")</f>
        <v/>
      </c>
      <c r="B28" s="133"/>
      <c r="C28" s="134"/>
      <c r="D28" s="119" t="str">
        <f t="shared" si="0"/>
        <v/>
      </c>
      <c r="E28" s="126"/>
      <c r="F28" s="132" t="str">
        <f>IF(ROWS($F$14:F28)&lt;='ENTRY BY CLASS'!$D$32,ROWS($F$14:F28),"")</f>
        <v/>
      </c>
      <c r="G28" s="133"/>
      <c r="H28" s="134"/>
      <c r="I28" s="119" t="str">
        <f t="shared" si="1"/>
        <v/>
      </c>
    </row>
    <row r="29" spans="1:9">
      <c r="A29" s="132" t="str">
        <f>IF(ROWS($A$14:A29)&lt;='ENTRY BY CLASS'!$C$32,ROWS($A$14:A29),"")</f>
        <v/>
      </c>
      <c r="B29" s="133"/>
      <c r="C29" s="134"/>
      <c r="D29" s="119" t="str">
        <f t="shared" si="0"/>
        <v/>
      </c>
      <c r="E29" s="126"/>
      <c r="F29" s="132" t="str">
        <f>IF(ROWS($F$14:F29)&lt;='ENTRY BY CLASS'!$D$32,ROWS($F$14:F29),"")</f>
        <v/>
      </c>
      <c r="G29" s="133"/>
      <c r="H29" s="134"/>
      <c r="I29" s="119" t="str">
        <f t="shared" si="1"/>
        <v/>
      </c>
    </row>
    <row r="30" spans="1:9">
      <c r="A30" s="132" t="str">
        <f>IF(ROWS($A$14:A30)&lt;='ENTRY BY CLASS'!$C$32,ROWS($A$14:A30),"")</f>
        <v/>
      </c>
      <c r="B30" s="133"/>
      <c r="C30" s="134"/>
      <c r="D30" s="119" t="str">
        <f t="shared" si="0"/>
        <v/>
      </c>
      <c r="E30" s="126"/>
      <c r="F30" s="132" t="str">
        <f>IF(ROWS($F$14:F30)&lt;='ENTRY BY CLASS'!$D$32,ROWS($F$14:F30),"")</f>
        <v/>
      </c>
      <c r="G30" s="133"/>
      <c r="H30" s="134"/>
      <c r="I30" s="119" t="str">
        <f t="shared" si="1"/>
        <v/>
      </c>
    </row>
    <row r="31" spans="1:9">
      <c r="A31" s="132" t="str">
        <f>IF(ROWS($A$14:A31)&lt;='ENTRY BY CLASS'!$C$32,ROWS($A$14:A31),"")</f>
        <v/>
      </c>
      <c r="B31" s="133"/>
      <c r="C31" s="134"/>
      <c r="D31" s="119" t="str">
        <f t="shared" si="0"/>
        <v/>
      </c>
      <c r="E31" s="126"/>
      <c r="F31" s="132" t="str">
        <f>IF(ROWS($F$14:F31)&lt;='ENTRY BY CLASS'!$D$32,ROWS($F$14:F31),"")</f>
        <v/>
      </c>
      <c r="G31" s="133"/>
      <c r="H31" s="134"/>
      <c r="I31" s="119" t="str">
        <f t="shared" si="1"/>
        <v/>
      </c>
    </row>
    <row r="32" spans="1:9">
      <c r="A32" s="132" t="str">
        <f>IF(ROWS($A$14:A32)&lt;='ENTRY BY CLASS'!$C$32,ROWS($A$14:A32),"")</f>
        <v/>
      </c>
      <c r="B32" s="133"/>
      <c r="C32" s="134"/>
      <c r="D32" s="119" t="str">
        <f t="shared" si="0"/>
        <v/>
      </c>
      <c r="E32" s="126"/>
      <c r="F32" s="132" t="str">
        <f>IF(ROWS($F$14:F32)&lt;='ENTRY BY CLASS'!$D$32,ROWS($F$14:F32),"")</f>
        <v/>
      </c>
      <c r="G32" s="133"/>
      <c r="H32" s="134"/>
      <c r="I32" s="119" t="str">
        <f t="shared" si="1"/>
        <v/>
      </c>
    </row>
    <row r="33" spans="1:9">
      <c r="A33" s="132" t="str">
        <f>IF(ROWS($A$14:A33)&lt;='ENTRY BY CLASS'!$C$32,ROWS($A$14:A33),"")</f>
        <v/>
      </c>
      <c r="B33" s="133"/>
      <c r="C33" s="134"/>
      <c r="D33" s="119" t="str">
        <f t="shared" si="0"/>
        <v/>
      </c>
      <c r="E33" s="129"/>
      <c r="F33" s="132" t="str">
        <f>IF(ROWS($F$14:F33)&lt;='ENTRY BY CLASS'!$D$32,ROWS($F$14:F33),"")</f>
        <v/>
      </c>
      <c r="G33" s="133"/>
      <c r="H33" s="134"/>
      <c r="I33" s="119" t="str">
        <f t="shared" si="1"/>
        <v/>
      </c>
    </row>
    <row r="36" spans="1:9" ht="25.05" customHeight="1">
      <c r="A36" s="20" t="s">
        <v>120</v>
      </c>
      <c r="B36" s="20"/>
      <c r="C36" s="123" t="s">
        <v>113</v>
      </c>
      <c r="D36" s="130">
        <f>'ENTRY BY CLASS'!$C$33</f>
        <v>0</v>
      </c>
      <c r="E36" s="124"/>
      <c r="F36" s="33" t="s">
        <v>121</v>
      </c>
      <c r="G36" s="33"/>
      <c r="H36" s="125" t="s">
        <v>113</v>
      </c>
      <c r="I36" s="131">
        <f>'ENTRY BY CLASS'!$D$33</f>
        <v>0</v>
      </c>
    </row>
    <row r="37" spans="1:9" ht="28.05" customHeight="1">
      <c r="A37" s="115" t="s">
        <v>115</v>
      </c>
      <c r="B37" s="115" t="s">
        <v>116</v>
      </c>
      <c r="C37" s="115" t="s">
        <v>117</v>
      </c>
      <c r="D37" s="115" t="s">
        <v>101</v>
      </c>
      <c r="E37" s="126"/>
      <c r="F37" s="127" t="s">
        <v>115</v>
      </c>
      <c r="G37" s="127" t="s">
        <v>116</v>
      </c>
      <c r="H37" s="127" t="s">
        <v>117</v>
      </c>
      <c r="I37" s="127" t="s">
        <v>101</v>
      </c>
    </row>
    <row r="38" spans="1:9">
      <c r="A38" s="132" t="str">
        <f>IF(ROWS($A$38:A38)&lt;='ENTRY BY CLASS'!$C$33,ROWS($A$38:A38),"")</f>
        <v/>
      </c>
      <c r="B38" s="133"/>
      <c r="C38" s="134"/>
      <c r="D38" s="119" t="str">
        <f t="shared" ref="D38:D57" si="2">IF(A38="","",IF(OR(B38="",C38=""),"PERIKSA",IF(AND(C38&gt;=2019,C38&lt;=2020),"LENGKAP","CEK USIA")))</f>
        <v/>
      </c>
      <c r="E38" s="126"/>
      <c r="F38" s="132" t="str">
        <f>IF(ROWS($F$38:F38)&lt;='ENTRY BY CLASS'!$D$33,ROWS($F$38:F38),"")</f>
        <v/>
      </c>
      <c r="G38" s="133"/>
      <c r="H38" s="134"/>
      <c r="I38" s="119" t="str">
        <f t="shared" ref="I38:I57" si="3">IF(F38="","",IF(OR(G38="",H38=""),"PERIKSA",IF(AND(H38&gt;=2019,H38&lt;=2020),"LENGKAP","CEK USIA")))</f>
        <v/>
      </c>
    </row>
    <row r="39" spans="1:9">
      <c r="A39" s="132" t="str">
        <f>IF(ROWS($A$38:A39)&lt;='ENTRY BY CLASS'!$C$33,ROWS($A$38:A39),"")</f>
        <v/>
      </c>
      <c r="B39" s="133"/>
      <c r="C39" s="134"/>
      <c r="D39" s="119" t="str">
        <f t="shared" si="2"/>
        <v/>
      </c>
      <c r="E39" s="126"/>
      <c r="F39" s="132" t="str">
        <f>IF(ROWS($F$38:F39)&lt;='ENTRY BY CLASS'!$D$33,ROWS($F$38:F39),"")</f>
        <v/>
      </c>
      <c r="G39" s="133"/>
      <c r="H39" s="134"/>
      <c r="I39" s="119" t="str">
        <f t="shared" si="3"/>
        <v/>
      </c>
    </row>
    <row r="40" spans="1:9">
      <c r="A40" s="132" t="str">
        <f>IF(ROWS($A$38:A40)&lt;='ENTRY BY CLASS'!$C$33,ROWS($A$38:A40),"")</f>
        <v/>
      </c>
      <c r="B40" s="133"/>
      <c r="C40" s="134"/>
      <c r="D40" s="119" t="str">
        <f t="shared" si="2"/>
        <v/>
      </c>
      <c r="E40" s="126"/>
      <c r="F40" s="132" t="str">
        <f>IF(ROWS($F$38:F40)&lt;='ENTRY BY CLASS'!$D$33,ROWS($F$38:F40),"")</f>
        <v/>
      </c>
      <c r="G40" s="133"/>
      <c r="H40" s="134"/>
      <c r="I40" s="119" t="str">
        <f t="shared" si="3"/>
        <v/>
      </c>
    </row>
    <row r="41" spans="1:9">
      <c r="A41" s="132" t="str">
        <f>IF(ROWS($A$38:A41)&lt;='ENTRY BY CLASS'!$C$33,ROWS($A$38:A41),"")</f>
        <v/>
      </c>
      <c r="B41" s="133"/>
      <c r="C41" s="134"/>
      <c r="D41" s="119" t="str">
        <f t="shared" si="2"/>
        <v/>
      </c>
      <c r="E41" s="126"/>
      <c r="F41" s="132" t="str">
        <f>IF(ROWS($F$38:F41)&lt;='ENTRY BY CLASS'!$D$33,ROWS($F$38:F41),"")</f>
        <v/>
      </c>
      <c r="G41" s="133"/>
      <c r="H41" s="134"/>
      <c r="I41" s="119" t="str">
        <f t="shared" si="3"/>
        <v/>
      </c>
    </row>
    <row r="42" spans="1:9">
      <c r="A42" s="132" t="str">
        <f>IF(ROWS($A$38:A42)&lt;='ENTRY BY CLASS'!$C$33,ROWS($A$38:A42),"")</f>
        <v/>
      </c>
      <c r="B42" s="133"/>
      <c r="C42" s="134"/>
      <c r="D42" s="119" t="str">
        <f t="shared" si="2"/>
        <v/>
      </c>
      <c r="E42" s="126"/>
      <c r="F42" s="132" t="str">
        <f>IF(ROWS($F$38:F42)&lt;='ENTRY BY CLASS'!$D$33,ROWS($F$38:F42),"")</f>
        <v/>
      </c>
      <c r="G42" s="133"/>
      <c r="H42" s="134"/>
      <c r="I42" s="119" t="str">
        <f t="shared" si="3"/>
        <v/>
      </c>
    </row>
    <row r="43" spans="1:9">
      <c r="A43" s="132" t="str">
        <f>IF(ROWS($A$38:A43)&lt;='ENTRY BY CLASS'!$C$33,ROWS($A$38:A43),"")</f>
        <v/>
      </c>
      <c r="B43" s="133"/>
      <c r="C43" s="134"/>
      <c r="D43" s="119" t="str">
        <f t="shared" si="2"/>
        <v/>
      </c>
      <c r="E43" s="126"/>
      <c r="F43" s="132" t="str">
        <f>IF(ROWS($F$38:F43)&lt;='ENTRY BY CLASS'!$D$33,ROWS($F$38:F43),"")</f>
        <v/>
      </c>
      <c r="G43" s="133"/>
      <c r="H43" s="134"/>
      <c r="I43" s="119" t="str">
        <f t="shared" si="3"/>
        <v/>
      </c>
    </row>
    <row r="44" spans="1:9">
      <c r="A44" s="132" t="str">
        <f>IF(ROWS($A$38:A44)&lt;='ENTRY BY CLASS'!$C$33,ROWS($A$38:A44),"")</f>
        <v/>
      </c>
      <c r="B44" s="133"/>
      <c r="C44" s="134"/>
      <c r="D44" s="119" t="str">
        <f t="shared" si="2"/>
        <v/>
      </c>
      <c r="E44" s="126"/>
      <c r="F44" s="132" t="str">
        <f>IF(ROWS($F$38:F44)&lt;='ENTRY BY CLASS'!$D$33,ROWS($F$38:F44),"")</f>
        <v/>
      </c>
      <c r="G44" s="133"/>
      <c r="H44" s="134"/>
      <c r="I44" s="119" t="str">
        <f t="shared" si="3"/>
        <v/>
      </c>
    </row>
    <row r="45" spans="1:9">
      <c r="A45" s="132" t="str">
        <f>IF(ROWS($A$38:A45)&lt;='ENTRY BY CLASS'!$C$33,ROWS($A$38:A45),"")</f>
        <v/>
      </c>
      <c r="B45" s="133"/>
      <c r="C45" s="134"/>
      <c r="D45" s="119" t="str">
        <f t="shared" si="2"/>
        <v/>
      </c>
      <c r="E45" s="126"/>
      <c r="F45" s="132" t="str">
        <f>IF(ROWS($F$38:F45)&lt;='ENTRY BY CLASS'!$D$33,ROWS($F$38:F45),"")</f>
        <v/>
      </c>
      <c r="G45" s="133"/>
      <c r="H45" s="134"/>
      <c r="I45" s="119" t="str">
        <f t="shared" si="3"/>
        <v/>
      </c>
    </row>
    <row r="46" spans="1:9">
      <c r="A46" s="132" t="str">
        <f>IF(ROWS($A$38:A46)&lt;='ENTRY BY CLASS'!$C$33,ROWS($A$38:A46),"")</f>
        <v/>
      </c>
      <c r="B46" s="133"/>
      <c r="C46" s="134"/>
      <c r="D46" s="119" t="str">
        <f t="shared" si="2"/>
        <v/>
      </c>
      <c r="E46" s="126"/>
      <c r="F46" s="132" t="str">
        <f>IF(ROWS($F$38:F46)&lt;='ENTRY BY CLASS'!$D$33,ROWS($F$38:F46),"")</f>
        <v/>
      </c>
      <c r="G46" s="133"/>
      <c r="H46" s="134"/>
      <c r="I46" s="119" t="str">
        <f t="shared" si="3"/>
        <v/>
      </c>
    </row>
    <row r="47" spans="1:9">
      <c r="A47" s="132" t="str">
        <f>IF(ROWS($A$38:A47)&lt;='ENTRY BY CLASS'!$C$33,ROWS($A$38:A47),"")</f>
        <v/>
      </c>
      <c r="B47" s="133"/>
      <c r="C47" s="134"/>
      <c r="D47" s="119" t="str">
        <f t="shared" si="2"/>
        <v/>
      </c>
      <c r="E47" s="126"/>
      <c r="F47" s="132" t="str">
        <f>IF(ROWS($F$38:F47)&lt;='ENTRY BY CLASS'!$D$33,ROWS($F$38:F47),"")</f>
        <v/>
      </c>
      <c r="G47" s="133"/>
      <c r="H47" s="134"/>
      <c r="I47" s="119" t="str">
        <f t="shared" si="3"/>
        <v/>
      </c>
    </row>
    <row r="48" spans="1:9">
      <c r="A48" s="132" t="str">
        <f>IF(ROWS($A$38:A48)&lt;='ENTRY BY CLASS'!$C$33,ROWS($A$38:A48),"")</f>
        <v/>
      </c>
      <c r="B48" s="133"/>
      <c r="C48" s="134"/>
      <c r="D48" s="119" t="str">
        <f t="shared" si="2"/>
        <v/>
      </c>
      <c r="E48" s="126"/>
      <c r="F48" s="132" t="str">
        <f>IF(ROWS($F$38:F48)&lt;='ENTRY BY CLASS'!$D$33,ROWS($F$38:F48),"")</f>
        <v/>
      </c>
      <c r="G48" s="133"/>
      <c r="H48" s="134"/>
      <c r="I48" s="119" t="str">
        <f t="shared" si="3"/>
        <v/>
      </c>
    </row>
    <row r="49" spans="1:9">
      <c r="A49" s="132" t="str">
        <f>IF(ROWS($A$38:A49)&lt;='ENTRY BY CLASS'!$C$33,ROWS($A$38:A49),"")</f>
        <v/>
      </c>
      <c r="B49" s="133"/>
      <c r="C49" s="134"/>
      <c r="D49" s="119" t="str">
        <f t="shared" si="2"/>
        <v/>
      </c>
      <c r="E49" s="126"/>
      <c r="F49" s="132" t="str">
        <f>IF(ROWS($F$38:F49)&lt;='ENTRY BY CLASS'!$D$33,ROWS($F$38:F49),"")</f>
        <v/>
      </c>
      <c r="G49" s="133"/>
      <c r="H49" s="134"/>
      <c r="I49" s="119" t="str">
        <f t="shared" si="3"/>
        <v/>
      </c>
    </row>
    <row r="50" spans="1:9">
      <c r="A50" s="132" t="str">
        <f>IF(ROWS($A$38:A50)&lt;='ENTRY BY CLASS'!$C$33,ROWS($A$38:A50),"")</f>
        <v/>
      </c>
      <c r="B50" s="133"/>
      <c r="C50" s="134"/>
      <c r="D50" s="119" t="str">
        <f t="shared" si="2"/>
        <v/>
      </c>
      <c r="E50" s="126"/>
      <c r="F50" s="132" t="str">
        <f>IF(ROWS($F$38:F50)&lt;='ENTRY BY CLASS'!$D$33,ROWS($F$38:F50),"")</f>
        <v/>
      </c>
      <c r="G50" s="133"/>
      <c r="H50" s="134"/>
      <c r="I50" s="119" t="str">
        <f t="shared" si="3"/>
        <v/>
      </c>
    </row>
    <row r="51" spans="1:9">
      <c r="A51" s="132" t="str">
        <f>IF(ROWS($A$38:A51)&lt;='ENTRY BY CLASS'!$C$33,ROWS($A$38:A51),"")</f>
        <v/>
      </c>
      <c r="B51" s="133"/>
      <c r="C51" s="134"/>
      <c r="D51" s="119" t="str">
        <f t="shared" si="2"/>
        <v/>
      </c>
      <c r="E51" s="126"/>
      <c r="F51" s="132" t="str">
        <f>IF(ROWS($F$38:F51)&lt;='ENTRY BY CLASS'!$D$33,ROWS($F$38:F51),"")</f>
        <v/>
      </c>
      <c r="G51" s="133"/>
      <c r="H51" s="134"/>
      <c r="I51" s="119" t="str">
        <f t="shared" si="3"/>
        <v/>
      </c>
    </row>
    <row r="52" spans="1:9">
      <c r="A52" s="132" t="str">
        <f>IF(ROWS($A$38:A52)&lt;='ENTRY BY CLASS'!$C$33,ROWS($A$38:A52),"")</f>
        <v/>
      </c>
      <c r="B52" s="133"/>
      <c r="C52" s="134"/>
      <c r="D52" s="119" t="str">
        <f t="shared" si="2"/>
        <v/>
      </c>
      <c r="E52" s="126"/>
      <c r="F52" s="132" t="str">
        <f>IF(ROWS($F$38:F52)&lt;='ENTRY BY CLASS'!$D$33,ROWS($F$38:F52),"")</f>
        <v/>
      </c>
      <c r="G52" s="133"/>
      <c r="H52" s="134"/>
      <c r="I52" s="119" t="str">
        <f t="shared" si="3"/>
        <v/>
      </c>
    </row>
    <row r="53" spans="1:9">
      <c r="A53" s="132" t="str">
        <f>IF(ROWS($A$38:A53)&lt;='ENTRY BY CLASS'!$C$33,ROWS($A$38:A53),"")</f>
        <v/>
      </c>
      <c r="B53" s="133"/>
      <c r="C53" s="134"/>
      <c r="D53" s="119" t="str">
        <f t="shared" si="2"/>
        <v/>
      </c>
      <c r="E53" s="126"/>
      <c r="F53" s="132" t="str">
        <f>IF(ROWS($F$38:F53)&lt;='ENTRY BY CLASS'!$D$33,ROWS($F$38:F53),"")</f>
        <v/>
      </c>
      <c r="G53" s="133"/>
      <c r="H53" s="134"/>
      <c r="I53" s="119" t="str">
        <f t="shared" si="3"/>
        <v/>
      </c>
    </row>
    <row r="54" spans="1:9">
      <c r="A54" s="132" t="str">
        <f>IF(ROWS($A$38:A54)&lt;='ENTRY BY CLASS'!$C$33,ROWS($A$38:A54),"")</f>
        <v/>
      </c>
      <c r="B54" s="133"/>
      <c r="C54" s="134"/>
      <c r="D54" s="119" t="str">
        <f t="shared" si="2"/>
        <v/>
      </c>
      <c r="E54" s="126"/>
      <c r="F54" s="132" t="str">
        <f>IF(ROWS($F$38:F54)&lt;='ENTRY BY CLASS'!$D$33,ROWS($F$38:F54),"")</f>
        <v/>
      </c>
      <c r="G54" s="133"/>
      <c r="H54" s="134"/>
      <c r="I54" s="119" t="str">
        <f t="shared" si="3"/>
        <v/>
      </c>
    </row>
    <row r="55" spans="1:9">
      <c r="A55" s="132" t="str">
        <f>IF(ROWS($A$38:A55)&lt;='ENTRY BY CLASS'!$C$33,ROWS($A$38:A55),"")</f>
        <v/>
      </c>
      <c r="B55" s="133"/>
      <c r="C55" s="134"/>
      <c r="D55" s="119" t="str">
        <f t="shared" si="2"/>
        <v/>
      </c>
      <c r="E55" s="126"/>
      <c r="F55" s="132" t="str">
        <f>IF(ROWS($F$38:F55)&lt;='ENTRY BY CLASS'!$D$33,ROWS($F$38:F55),"")</f>
        <v/>
      </c>
      <c r="G55" s="133"/>
      <c r="H55" s="134"/>
      <c r="I55" s="119" t="str">
        <f t="shared" si="3"/>
        <v/>
      </c>
    </row>
    <row r="56" spans="1:9">
      <c r="A56" s="132" t="str">
        <f>IF(ROWS($A$38:A56)&lt;='ENTRY BY CLASS'!$C$33,ROWS($A$38:A56),"")</f>
        <v/>
      </c>
      <c r="B56" s="133"/>
      <c r="C56" s="134"/>
      <c r="D56" s="119" t="str">
        <f t="shared" si="2"/>
        <v/>
      </c>
      <c r="E56" s="126"/>
      <c r="F56" s="132" t="str">
        <f>IF(ROWS($F$38:F56)&lt;='ENTRY BY CLASS'!$D$33,ROWS($F$38:F56),"")</f>
        <v/>
      </c>
      <c r="G56" s="133"/>
      <c r="H56" s="134"/>
      <c r="I56" s="119" t="str">
        <f t="shared" si="3"/>
        <v/>
      </c>
    </row>
    <row r="57" spans="1:9">
      <c r="A57" s="132" t="str">
        <f>IF(ROWS($A$38:A57)&lt;='ENTRY BY CLASS'!$C$33,ROWS($A$38:A57),"")</f>
        <v/>
      </c>
      <c r="B57" s="133"/>
      <c r="C57" s="134"/>
      <c r="D57" s="119" t="str">
        <f t="shared" si="2"/>
        <v/>
      </c>
      <c r="E57" s="129"/>
      <c r="F57" s="132" t="str">
        <f>IF(ROWS($F$38:F57)&lt;='ENTRY BY CLASS'!$D$33,ROWS($F$38:F57),"")</f>
        <v/>
      </c>
      <c r="G57" s="133"/>
      <c r="H57" s="134"/>
      <c r="I57" s="119" t="str">
        <f t="shared" si="3"/>
        <v/>
      </c>
    </row>
    <row r="60" spans="1:9" ht="25.05" customHeight="1">
      <c r="A60" s="20" t="s">
        <v>122</v>
      </c>
      <c r="B60" s="20"/>
      <c r="C60" s="123" t="s">
        <v>113</v>
      </c>
      <c r="D60" s="130">
        <f>'ENTRY BY CLASS'!$C$34</f>
        <v>0</v>
      </c>
      <c r="E60" s="124"/>
      <c r="F60" s="33" t="s">
        <v>123</v>
      </c>
      <c r="G60" s="33"/>
      <c r="H60" s="125" t="s">
        <v>113</v>
      </c>
      <c r="I60" s="131">
        <f>'ENTRY BY CLASS'!$D$34</f>
        <v>0</v>
      </c>
    </row>
    <row r="61" spans="1:9" ht="28.05" customHeight="1">
      <c r="A61" s="115" t="s">
        <v>115</v>
      </c>
      <c r="B61" s="115" t="s">
        <v>116</v>
      </c>
      <c r="C61" s="115" t="s">
        <v>117</v>
      </c>
      <c r="D61" s="115" t="s">
        <v>101</v>
      </c>
      <c r="E61" s="126"/>
      <c r="F61" s="127" t="s">
        <v>115</v>
      </c>
      <c r="G61" s="127" t="s">
        <v>116</v>
      </c>
      <c r="H61" s="127" t="s">
        <v>117</v>
      </c>
      <c r="I61" s="127" t="s">
        <v>101</v>
      </c>
    </row>
    <row r="62" spans="1:9">
      <c r="A62" s="132" t="str">
        <f>IF(ROWS($A$62:A62)&lt;='ENTRY BY CLASS'!$C$34,ROWS($A$62:A62),"")</f>
        <v/>
      </c>
      <c r="B62" s="133"/>
      <c r="C62" s="134"/>
      <c r="D62" s="119" t="str">
        <f t="shared" ref="D62:D81" si="4">IF(A62="","",IF(OR(B62="",C62=""),"PERIKSA",IF(AND(C62&gt;=2017,C62&lt;=2018),"LENGKAP","CEK USIA")))</f>
        <v/>
      </c>
      <c r="E62" s="126"/>
      <c r="F62" s="132" t="str">
        <f>IF(ROWS($F$62:F62)&lt;='ENTRY BY CLASS'!$D$34,ROWS($F$62:F62),"")</f>
        <v/>
      </c>
      <c r="G62" s="133"/>
      <c r="H62" s="134"/>
      <c r="I62" s="119" t="str">
        <f t="shared" ref="I62:I81" si="5">IF(F62="","",IF(OR(G62="",H62=""),"PERIKSA",IF(AND(H62&gt;=2017,H62&lt;=2018),"LENGKAP","CEK USIA")))</f>
        <v/>
      </c>
    </row>
    <row r="63" spans="1:9">
      <c r="A63" s="132" t="str">
        <f>IF(ROWS($A$62:A63)&lt;='ENTRY BY CLASS'!$C$34,ROWS($A$62:A63),"")</f>
        <v/>
      </c>
      <c r="B63" s="133"/>
      <c r="C63" s="134"/>
      <c r="D63" s="119" t="str">
        <f t="shared" si="4"/>
        <v/>
      </c>
      <c r="E63" s="126"/>
      <c r="F63" s="132" t="str">
        <f>IF(ROWS($F$62:F63)&lt;='ENTRY BY CLASS'!$D$34,ROWS($F$62:F63),"")</f>
        <v/>
      </c>
      <c r="G63" s="133"/>
      <c r="H63" s="134"/>
      <c r="I63" s="119" t="str">
        <f t="shared" si="5"/>
        <v/>
      </c>
    </row>
    <row r="64" spans="1:9">
      <c r="A64" s="132" t="str">
        <f>IF(ROWS($A$62:A64)&lt;='ENTRY BY CLASS'!$C$34,ROWS($A$62:A64),"")</f>
        <v/>
      </c>
      <c r="B64" s="133"/>
      <c r="C64" s="134"/>
      <c r="D64" s="119" t="str">
        <f t="shared" si="4"/>
        <v/>
      </c>
      <c r="E64" s="126"/>
      <c r="F64" s="132" t="str">
        <f>IF(ROWS($F$62:F64)&lt;='ENTRY BY CLASS'!$D$34,ROWS($F$62:F64),"")</f>
        <v/>
      </c>
      <c r="G64" s="133"/>
      <c r="H64" s="134"/>
      <c r="I64" s="119" t="str">
        <f t="shared" si="5"/>
        <v/>
      </c>
    </row>
    <row r="65" spans="1:9">
      <c r="A65" s="132" t="str">
        <f>IF(ROWS($A$62:A65)&lt;='ENTRY BY CLASS'!$C$34,ROWS($A$62:A65),"")</f>
        <v/>
      </c>
      <c r="B65" s="133"/>
      <c r="C65" s="134"/>
      <c r="D65" s="119" t="str">
        <f t="shared" si="4"/>
        <v/>
      </c>
      <c r="E65" s="126"/>
      <c r="F65" s="132" t="str">
        <f>IF(ROWS($F$62:F65)&lt;='ENTRY BY CLASS'!$D$34,ROWS($F$62:F65),"")</f>
        <v/>
      </c>
      <c r="G65" s="133"/>
      <c r="H65" s="134"/>
      <c r="I65" s="119" t="str">
        <f t="shared" si="5"/>
        <v/>
      </c>
    </row>
    <row r="66" spans="1:9">
      <c r="A66" s="132" t="str">
        <f>IF(ROWS($A$62:A66)&lt;='ENTRY BY CLASS'!$C$34,ROWS($A$62:A66),"")</f>
        <v/>
      </c>
      <c r="B66" s="133"/>
      <c r="C66" s="134"/>
      <c r="D66" s="119" t="str">
        <f t="shared" si="4"/>
        <v/>
      </c>
      <c r="E66" s="126"/>
      <c r="F66" s="132" t="str">
        <f>IF(ROWS($F$62:F66)&lt;='ENTRY BY CLASS'!$D$34,ROWS($F$62:F66),"")</f>
        <v/>
      </c>
      <c r="G66" s="133"/>
      <c r="H66" s="134"/>
      <c r="I66" s="119" t="str">
        <f t="shared" si="5"/>
        <v/>
      </c>
    </row>
    <row r="67" spans="1:9">
      <c r="A67" s="132" t="str">
        <f>IF(ROWS($A$62:A67)&lt;='ENTRY BY CLASS'!$C$34,ROWS($A$62:A67),"")</f>
        <v/>
      </c>
      <c r="B67" s="133"/>
      <c r="C67" s="134"/>
      <c r="D67" s="119" t="str">
        <f t="shared" si="4"/>
        <v/>
      </c>
      <c r="E67" s="126"/>
      <c r="F67" s="132" t="str">
        <f>IF(ROWS($F$62:F67)&lt;='ENTRY BY CLASS'!$D$34,ROWS($F$62:F67),"")</f>
        <v/>
      </c>
      <c r="G67" s="133"/>
      <c r="H67" s="134"/>
      <c r="I67" s="119" t="str">
        <f t="shared" si="5"/>
        <v/>
      </c>
    </row>
    <row r="68" spans="1:9">
      <c r="A68" s="132" t="str">
        <f>IF(ROWS($A$62:A68)&lt;='ENTRY BY CLASS'!$C$34,ROWS($A$62:A68),"")</f>
        <v/>
      </c>
      <c r="B68" s="133"/>
      <c r="C68" s="134"/>
      <c r="D68" s="119" t="str">
        <f t="shared" si="4"/>
        <v/>
      </c>
      <c r="E68" s="126"/>
      <c r="F68" s="132" t="str">
        <f>IF(ROWS($F$62:F68)&lt;='ENTRY BY CLASS'!$D$34,ROWS($F$62:F68),"")</f>
        <v/>
      </c>
      <c r="G68" s="133"/>
      <c r="H68" s="134"/>
      <c r="I68" s="119" t="str">
        <f t="shared" si="5"/>
        <v/>
      </c>
    </row>
    <row r="69" spans="1:9">
      <c r="A69" s="132" t="str">
        <f>IF(ROWS($A$62:A69)&lt;='ENTRY BY CLASS'!$C$34,ROWS($A$62:A69),"")</f>
        <v/>
      </c>
      <c r="B69" s="133"/>
      <c r="C69" s="134"/>
      <c r="D69" s="119" t="str">
        <f t="shared" si="4"/>
        <v/>
      </c>
      <c r="E69" s="126"/>
      <c r="F69" s="132" t="str">
        <f>IF(ROWS($F$62:F69)&lt;='ENTRY BY CLASS'!$D$34,ROWS($F$62:F69),"")</f>
        <v/>
      </c>
      <c r="G69" s="133"/>
      <c r="H69" s="134"/>
      <c r="I69" s="119" t="str">
        <f t="shared" si="5"/>
        <v/>
      </c>
    </row>
    <row r="70" spans="1:9">
      <c r="A70" s="132" t="str">
        <f>IF(ROWS($A$62:A70)&lt;='ENTRY BY CLASS'!$C$34,ROWS($A$62:A70),"")</f>
        <v/>
      </c>
      <c r="B70" s="133"/>
      <c r="C70" s="134"/>
      <c r="D70" s="119" t="str">
        <f t="shared" si="4"/>
        <v/>
      </c>
      <c r="E70" s="126"/>
      <c r="F70" s="132" t="str">
        <f>IF(ROWS($F$62:F70)&lt;='ENTRY BY CLASS'!$D$34,ROWS($F$62:F70),"")</f>
        <v/>
      </c>
      <c r="G70" s="133"/>
      <c r="H70" s="134"/>
      <c r="I70" s="119" t="str">
        <f t="shared" si="5"/>
        <v/>
      </c>
    </row>
    <row r="71" spans="1:9">
      <c r="A71" s="132" t="str">
        <f>IF(ROWS($A$62:A71)&lt;='ENTRY BY CLASS'!$C$34,ROWS($A$62:A71),"")</f>
        <v/>
      </c>
      <c r="B71" s="133"/>
      <c r="C71" s="134"/>
      <c r="D71" s="119" t="str">
        <f t="shared" si="4"/>
        <v/>
      </c>
      <c r="E71" s="126"/>
      <c r="F71" s="132" t="str">
        <f>IF(ROWS($F$62:F71)&lt;='ENTRY BY CLASS'!$D$34,ROWS($F$62:F71),"")</f>
        <v/>
      </c>
      <c r="G71" s="133"/>
      <c r="H71" s="134"/>
      <c r="I71" s="119" t="str">
        <f t="shared" si="5"/>
        <v/>
      </c>
    </row>
    <row r="72" spans="1:9">
      <c r="A72" s="132" t="str">
        <f>IF(ROWS($A$62:A72)&lt;='ENTRY BY CLASS'!$C$34,ROWS($A$62:A72),"")</f>
        <v/>
      </c>
      <c r="B72" s="133"/>
      <c r="C72" s="134"/>
      <c r="D72" s="119" t="str">
        <f t="shared" si="4"/>
        <v/>
      </c>
      <c r="E72" s="126"/>
      <c r="F72" s="132" t="str">
        <f>IF(ROWS($F$62:F72)&lt;='ENTRY BY CLASS'!$D$34,ROWS($F$62:F72),"")</f>
        <v/>
      </c>
      <c r="G72" s="133"/>
      <c r="H72" s="134"/>
      <c r="I72" s="119" t="str">
        <f t="shared" si="5"/>
        <v/>
      </c>
    </row>
    <row r="73" spans="1:9">
      <c r="A73" s="132" t="str">
        <f>IF(ROWS($A$62:A73)&lt;='ENTRY BY CLASS'!$C$34,ROWS($A$62:A73),"")</f>
        <v/>
      </c>
      <c r="B73" s="133"/>
      <c r="C73" s="134"/>
      <c r="D73" s="119" t="str">
        <f t="shared" si="4"/>
        <v/>
      </c>
      <c r="E73" s="126"/>
      <c r="F73" s="132" t="str">
        <f>IF(ROWS($F$62:F73)&lt;='ENTRY BY CLASS'!$D$34,ROWS($F$62:F73),"")</f>
        <v/>
      </c>
      <c r="G73" s="133"/>
      <c r="H73" s="134"/>
      <c r="I73" s="119" t="str">
        <f t="shared" si="5"/>
        <v/>
      </c>
    </row>
    <row r="74" spans="1:9">
      <c r="A74" s="132" t="str">
        <f>IF(ROWS($A$62:A74)&lt;='ENTRY BY CLASS'!$C$34,ROWS($A$62:A74),"")</f>
        <v/>
      </c>
      <c r="B74" s="133"/>
      <c r="C74" s="134"/>
      <c r="D74" s="119" t="str">
        <f t="shared" si="4"/>
        <v/>
      </c>
      <c r="E74" s="126"/>
      <c r="F74" s="132" t="str">
        <f>IF(ROWS($F$62:F74)&lt;='ENTRY BY CLASS'!$D$34,ROWS($F$62:F74),"")</f>
        <v/>
      </c>
      <c r="G74" s="133"/>
      <c r="H74" s="134"/>
      <c r="I74" s="119" t="str">
        <f t="shared" si="5"/>
        <v/>
      </c>
    </row>
    <row r="75" spans="1:9">
      <c r="A75" s="132" t="str">
        <f>IF(ROWS($A$62:A75)&lt;='ENTRY BY CLASS'!$C$34,ROWS($A$62:A75),"")</f>
        <v/>
      </c>
      <c r="B75" s="133"/>
      <c r="C75" s="134"/>
      <c r="D75" s="119" t="str">
        <f t="shared" si="4"/>
        <v/>
      </c>
      <c r="E75" s="126"/>
      <c r="F75" s="132" t="str">
        <f>IF(ROWS($F$62:F75)&lt;='ENTRY BY CLASS'!$D$34,ROWS($F$62:F75),"")</f>
        <v/>
      </c>
      <c r="G75" s="133"/>
      <c r="H75" s="134"/>
      <c r="I75" s="119" t="str">
        <f t="shared" si="5"/>
        <v/>
      </c>
    </row>
    <row r="76" spans="1:9">
      <c r="A76" s="132" t="str">
        <f>IF(ROWS($A$62:A76)&lt;='ENTRY BY CLASS'!$C$34,ROWS($A$62:A76),"")</f>
        <v/>
      </c>
      <c r="B76" s="133"/>
      <c r="C76" s="134"/>
      <c r="D76" s="119" t="str">
        <f t="shared" si="4"/>
        <v/>
      </c>
      <c r="E76" s="126"/>
      <c r="F76" s="132" t="str">
        <f>IF(ROWS($F$62:F76)&lt;='ENTRY BY CLASS'!$D$34,ROWS($F$62:F76),"")</f>
        <v/>
      </c>
      <c r="G76" s="133"/>
      <c r="H76" s="134"/>
      <c r="I76" s="119" t="str">
        <f t="shared" si="5"/>
        <v/>
      </c>
    </row>
    <row r="77" spans="1:9">
      <c r="A77" s="132" t="str">
        <f>IF(ROWS($A$62:A77)&lt;='ENTRY BY CLASS'!$C$34,ROWS($A$62:A77),"")</f>
        <v/>
      </c>
      <c r="B77" s="133"/>
      <c r="C77" s="134"/>
      <c r="D77" s="119" t="str">
        <f t="shared" si="4"/>
        <v/>
      </c>
      <c r="E77" s="126"/>
      <c r="F77" s="132" t="str">
        <f>IF(ROWS($F$62:F77)&lt;='ENTRY BY CLASS'!$D$34,ROWS($F$62:F77),"")</f>
        <v/>
      </c>
      <c r="G77" s="133"/>
      <c r="H77" s="134"/>
      <c r="I77" s="119" t="str">
        <f t="shared" si="5"/>
        <v/>
      </c>
    </row>
    <row r="78" spans="1:9">
      <c r="A78" s="132" t="str">
        <f>IF(ROWS($A$62:A78)&lt;='ENTRY BY CLASS'!$C$34,ROWS($A$62:A78),"")</f>
        <v/>
      </c>
      <c r="B78" s="133"/>
      <c r="C78" s="134"/>
      <c r="D78" s="119" t="str">
        <f t="shared" si="4"/>
        <v/>
      </c>
      <c r="E78" s="126"/>
      <c r="F78" s="132" t="str">
        <f>IF(ROWS($F$62:F78)&lt;='ENTRY BY CLASS'!$D$34,ROWS($F$62:F78),"")</f>
        <v/>
      </c>
      <c r="G78" s="133"/>
      <c r="H78" s="134"/>
      <c r="I78" s="119" t="str">
        <f t="shared" si="5"/>
        <v/>
      </c>
    </row>
    <row r="79" spans="1:9">
      <c r="A79" s="132" t="str">
        <f>IF(ROWS($A$62:A79)&lt;='ENTRY BY CLASS'!$C$34,ROWS($A$62:A79),"")</f>
        <v/>
      </c>
      <c r="B79" s="133"/>
      <c r="C79" s="134"/>
      <c r="D79" s="119" t="str">
        <f t="shared" si="4"/>
        <v/>
      </c>
      <c r="E79" s="126"/>
      <c r="F79" s="132" t="str">
        <f>IF(ROWS($F$62:F79)&lt;='ENTRY BY CLASS'!$D$34,ROWS($F$62:F79),"")</f>
        <v/>
      </c>
      <c r="G79" s="133"/>
      <c r="H79" s="134"/>
      <c r="I79" s="119" t="str">
        <f t="shared" si="5"/>
        <v/>
      </c>
    </row>
    <row r="80" spans="1:9">
      <c r="A80" s="132" t="str">
        <f>IF(ROWS($A$62:A80)&lt;='ENTRY BY CLASS'!$C$34,ROWS($A$62:A80),"")</f>
        <v/>
      </c>
      <c r="B80" s="133"/>
      <c r="C80" s="134"/>
      <c r="D80" s="119" t="str">
        <f t="shared" si="4"/>
        <v/>
      </c>
      <c r="E80" s="126"/>
      <c r="F80" s="132" t="str">
        <f>IF(ROWS($F$62:F80)&lt;='ENTRY BY CLASS'!$D$34,ROWS($F$62:F80),"")</f>
        <v/>
      </c>
      <c r="G80" s="133"/>
      <c r="H80" s="134"/>
      <c r="I80" s="119" t="str">
        <f t="shared" si="5"/>
        <v/>
      </c>
    </row>
    <row r="81" spans="1:9">
      <c r="A81" s="132" t="str">
        <f>IF(ROWS($A$62:A81)&lt;='ENTRY BY CLASS'!$C$34,ROWS($A$62:A81),"")</f>
        <v/>
      </c>
      <c r="B81" s="133"/>
      <c r="C81" s="134"/>
      <c r="D81" s="119" t="str">
        <f t="shared" si="4"/>
        <v/>
      </c>
      <c r="E81" s="129"/>
      <c r="F81" s="132" t="str">
        <f>IF(ROWS($F$62:F81)&lt;='ENTRY BY CLASS'!$D$34,ROWS($F$62:F81),"")</f>
        <v/>
      </c>
      <c r="G81" s="133"/>
      <c r="H81" s="134"/>
      <c r="I81" s="119" t="str">
        <f t="shared" si="5"/>
        <v/>
      </c>
    </row>
    <row r="84" spans="1:9" ht="25.05" customHeight="1">
      <c r="A84" s="20" t="s">
        <v>124</v>
      </c>
      <c r="B84" s="20"/>
      <c r="C84" s="123" t="s">
        <v>113</v>
      </c>
      <c r="D84" s="130">
        <f>'ENTRY BY CLASS'!$C$35</f>
        <v>0</v>
      </c>
      <c r="E84" s="124"/>
      <c r="F84" s="33" t="s">
        <v>125</v>
      </c>
      <c r="G84" s="33"/>
      <c r="H84" s="125" t="s">
        <v>113</v>
      </c>
      <c r="I84" s="131">
        <f>'ENTRY BY CLASS'!$D$35</f>
        <v>0</v>
      </c>
    </row>
    <row r="85" spans="1:9" ht="28.05" customHeight="1">
      <c r="A85" s="115" t="s">
        <v>115</v>
      </c>
      <c r="B85" s="115" t="s">
        <v>116</v>
      </c>
      <c r="C85" s="115" t="s">
        <v>117</v>
      </c>
      <c r="D85" s="115" t="s">
        <v>101</v>
      </c>
      <c r="E85" s="126"/>
      <c r="F85" s="127" t="s">
        <v>115</v>
      </c>
      <c r="G85" s="127" t="s">
        <v>116</v>
      </c>
      <c r="H85" s="127" t="s">
        <v>117</v>
      </c>
      <c r="I85" s="127" t="s">
        <v>101</v>
      </c>
    </row>
    <row r="86" spans="1:9">
      <c r="A86" s="132" t="str">
        <f>IF(ROWS($A$86:A86)&lt;='ENTRY BY CLASS'!$C$35,ROWS($A$86:A86),"")</f>
        <v/>
      </c>
      <c r="B86" s="133"/>
      <c r="C86" s="134"/>
      <c r="D86" s="119" t="str">
        <f t="shared" ref="D86:D105" si="6">IF(A86="","",IF(OR(B86="",C86=""),"PERIKSA",IF(AND(C86&gt;=2015,C86&lt;=2016),"LENGKAP","CEK USIA")))</f>
        <v/>
      </c>
      <c r="E86" s="126"/>
      <c r="F86" s="132" t="str">
        <f>IF(ROWS($F$86:F86)&lt;='ENTRY BY CLASS'!$D$35,ROWS($F$86:F86),"")</f>
        <v/>
      </c>
      <c r="G86" s="133"/>
      <c r="H86" s="134"/>
      <c r="I86" s="119" t="str">
        <f t="shared" ref="I86:I105" si="7">IF(F86="","",IF(OR(G86="",H86=""),"PERIKSA",IF(AND(H86&gt;=2015,H86&lt;=2016),"LENGKAP","CEK USIA")))</f>
        <v/>
      </c>
    </row>
    <row r="87" spans="1:9">
      <c r="A87" s="132" t="str">
        <f>IF(ROWS($A$86:A87)&lt;='ENTRY BY CLASS'!$C$35,ROWS($A$86:A87),"")</f>
        <v/>
      </c>
      <c r="B87" s="133"/>
      <c r="C87" s="134"/>
      <c r="D87" s="119" t="str">
        <f t="shared" si="6"/>
        <v/>
      </c>
      <c r="E87" s="126"/>
      <c r="F87" s="132" t="str">
        <f>IF(ROWS($F$86:F87)&lt;='ENTRY BY CLASS'!$D$35,ROWS($F$86:F87),"")</f>
        <v/>
      </c>
      <c r="G87" s="133"/>
      <c r="H87" s="134"/>
      <c r="I87" s="119" t="str">
        <f t="shared" si="7"/>
        <v/>
      </c>
    </row>
    <row r="88" spans="1:9">
      <c r="A88" s="132" t="str">
        <f>IF(ROWS($A$86:A88)&lt;='ENTRY BY CLASS'!$C$35,ROWS($A$86:A88),"")</f>
        <v/>
      </c>
      <c r="B88" s="133"/>
      <c r="C88" s="134"/>
      <c r="D88" s="119" t="str">
        <f t="shared" si="6"/>
        <v/>
      </c>
      <c r="E88" s="126"/>
      <c r="F88" s="132" t="str">
        <f>IF(ROWS($F$86:F88)&lt;='ENTRY BY CLASS'!$D$35,ROWS($F$86:F88),"")</f>
        <v/>
      </c>
      <c r="G88" s="133"/>
      <c r="H88" s="134"/>
      <c r="I88" s="119" t="str">
        <f t="shared" si="7"/>
        <v/>
      </c>
    </row>
    <row r="89" spans="1:9">
      <c r="A89" s="132" t="str">
        <f>IF(ROWS($A$86:A89)&lt;='ENTRY BY CLASS'!$C$35,ROWS($A$86:A89),"")</f>
        <v/>
      </c>
      <c r="B89" s="133"/>
      <c r="C89" s="134"/>
      <c r="D89" s="119" t="str">
        <f t="shared" si="6"/>
        <v/>
      </c>
      <c r="E89" s="126"/>
      <c r="F89" s="132" t="str">
        <f>IF(ROWS($F$86:F89)&lt;='ENTRY BY CLASS'!$D$35,ROWS($F$86:F89),"")</f>
        <v/>
      </c>
      <c r="G89" s="133"/>
      <c r="H89" s="134"/>
      <c r="I89" s="119" t="str">
        <f t="shared" si="7"/>
        <v/>
      </c>
    </row>
    <row r="90" spans="1:9">
      <c r="A90" s="132" t="str">
        <f>IF(ROWS($A$86:A90)&lt;='ENTRY BY CLASS'!$C$35,ROWS($A$86:A90),"")</f>
        <v/>
      </c>
      <c r="B90" s="133"/>
      <c r="C90" s="134"/>
      <c r="D90" s="119" t="str">
        <f t="shared" si="6"/>
        <v/>
      </c>
      <c r="E90" s="126"/>
      <c r="F90" s="132" t="str">
        <f>IF(ROWS($F$86:F90)&lt;='ENTRY BY CLASS'!$D$35,ROWS($F$86:F90),"")</f>
        <v/>
      </c>
      <c r="G90" s="133"/>
      <c r="H90" s="134"/>
      <c r="I90" s="119" t="str">
        <f t="shared" si="7"/>
        <v/>
      </c>
    </row>
    <row r="91" spans="1:9">
      <c r="A91" s="132" t="str">
        <f>IF(ROWS($A$86:A91)&lt;='ENTRY BY CLASS'!$C$35,ROWS($A$86:A91),"")</f>
        <v/>
      </c>
      <c r="B91" s="133"/>
      <c r="C91" s="134"/>
      <c r="D91" s="119" t="str">
        <f t="shared" si="6"/>
        <v/>
      </c>
      <c r="E91" s="126"/>
      <c r="F91" s="132" t="str">
        <f>IF(ROWS($F$86:F91)&lt;='ENTRY BY CLASS'!$D$35,ROWS($F$86:F91),"")</f>
        <v/>
      </c>
      <c r="G91" s="133"/>
      <c r="H91" s="134"/>
      <c r="I91" s="119" t="str">
        <f t="shared" si="7"/>
        <v/>
      </c>
    </row>
    <row r="92" spans="1:9">
      <c r="A92" s="132" t="str">
        <f>IF(ROWS($A$86:A92)&lt;='ENTRY BY CLASS'!$C$35,ROWS($A$86:A92),"")</f>
        <v/>
      </c>
      <c r="B92" s="133"/>
      <c r="C92" s="134"/>
      <c r="D92" s="119" t="str">
        <f t="shared" si="6"/>
        <v/>
      </c>
      <c r="E92" s="126"/>
      <c r="F92" s="132" t="str">
        <f>IF(ROWS($F$86:F92)&lt;='ENTRY BY CLASS'!$D$35,ROWS($F$86:F92),"")</f>
        <v/>
      </c>
      <c r="G92" s="133"/>
      <c r="H92" s="134"/>
      <c r="I92" s="119" t="str">
        <f t="shared" si="7"/>
        <v/>
      </c>
    </row>
    <row r="93" spans="1:9">
      <c r="A93" s="132" t="str">
        <f>IF(ROWS($A$86:A93)&lt;='ENTRY BY CLASS'!$C$35,ROWS($A$86:A93),"")</f>
        <v/>
      </c>
      <c r="B93" s="133"/>
      <c r="C93" s="134"/>
      <c r="D93" s="119" t="str">
        <f t="shared" si="6"/>
        <v/>
      </c>
      <c r="E93" s="126"/>
      <c r="F93" s="132" t="str">
        <f>IF(ROWS($F$86:F93)&lt;='ENTRY BY CLASS'!$D$35,ROWS($F$86:F93),"")</f>
        <v/>
      </c>
      <c r="G93" s="133"/>
      <c r="H93" s="134"/>
      <c r="I93" s="119" t="str">
        <f t="shared" si="7"/>
        <v/>
      </c>
    </row>
    <row r="94" spans="1:9">
      <c r="A94" s="132" t="str">
        <f>IF(ROWS($A$86:A94)&lt;='ENTRY BY CLASS'!$C$35,ROWS($A$86:A94),"")</f>
        <v/>
      </c>
      <c r="B94" s="133"/>
      <c r="C94" s="134"/>
      <c r="D94" s="119" t="str">
        <f t="shared" si="6"/>
        <v/>
      </c>
      <c r="E94" s="126"/>
      <c r="F94" s="132" t="str">
        <f>IF(ROWS($F$86:F94)&lt;='ENTRY BY CLASS'!$D$35,ROWS($F$86:F94),"")</f>
        <v/>
      </c>
      <c r="G94" s="133"/>
      <c r="H94" s="134"/>
      <c r="I94" s="119" t="str">
        <f t="shared" si="7"/>
        <v/>
      </c>
    </row>
    <row r="95" spans="1:9">
      <c r="A95" s="132" t="str">
        <f>IF(ROWS($A$86:A95)&lt;='ENTRY BY CLASS'!$C$35,ROWS($A$86:A95),"")</f>
        <v/>
      </c>
      <c r="B95" s="133"/>
      <c r="C95" s="134"/>
      <c r="D95" s="119" t="str">
        <f t="shared" si="6"/>
        <v/>
      </c>
      <c r="E95" s="126"/>
      <c r="F95" s="132" t="str">
        <f>IF(ROWS($F$86:F95)&lt;='ENTRY BY CLASS'!$D$35,ROWS($F$86:F95),"")</f>
        <v/>
      </c>
      <c r="G95" s="133"/>
      <c r="H95" s="134"/>
      <c r="I95" s="119" t="str">
        <f t="shared" si="7"/>
        <v/>
      </c>
    </row>
    <row r="96" spans="1:9">
      <c r="A96" s="132" t="str">
        <f>IF(ROWS($A$86:A96)&lt;='ENTRY BY CLASS'!$C$35,ROWS($A$86:A96),"")</f>
        <v/>
      </c>
      <c r="B96" s="133"/>
      <c r="C96" s="134"/>
      <c r="D96" s="119" t="str">
        <f t="shared" si="6"/>
        <v/>
      </c>
      <c r="E96" s="126"/>
      <c r="F96" s="132" t="str">
        <f>IF(ROWS($F$86:F96)&lt;='ENTRY BY CLASS'!$D$35,ROWS($F$86:F96),"")</f>
        <v/>
      </c>
      <c r="G96" s="133"/>
      <c r="H96" s="134"/>
      <c r="I96" s="119" t="str">
        <f t="shared" si="7"/>
        <v/>
      </c>
    </row>
    <row r="97" spans="1:9">
      <c r="A97" s="132" t="str">
        <f>IF(ROWS($A$86:A97)&lt;='ENTRY BY CLASS'!$C$35,ROWS($A$86:A97),"")</f>
        <v/>
      </c>
      <c r="B97" s="133"/>
      <c r="C97" s="134"/>
      <c r="D97" s="119" t="str">
        <f t="shared" si="6"/>
        <v/>
      </c>
      <c r="E97" s="126"/>
      <c r="F97" s="132" t="str">
        <f>IF(ROWS($F$86:F97)&lt;='ENTRY BY CLASS'!$D$35,ROWS($F$86:F97),"")</f>
        <v/>
      </c>
      <c r="G97" s="133"/>
      <c r="H97" s="134"/>
      <c r="I97" s="119" t="str">
        <f t="shared" si="7"/>
        <v/>
      </c>
    </row>
    <row r="98" spans="1:9">
      <c r="A98" s="132" t="str">
        <f>IF(ROWS($A$86:A98)&lt;='ENTRY BY CLASS'!$C$35,ROWS($A$86:A98),"")</f>
        <v/>
      </c>
      <c r="B98" s="133"/>
      <c r="C98" s="134"/>
      <c r="D98" s="119" t="str">
        <f t="shared" si="6"/>
        <v/>
      </c>
      <c r="E98" s="126"/>
      <c r="F98" s="132" t="str">
        <f>IF(ROWS($F$86:F98)&lt;='ENTRY BY CLASS'!$D$35,ROWS($F$86:F98),"")</f>
        <v/>
      </c>
      <c r="G98" s="133"/>
      <c r="H98" s="134"/>
      <c r="I98" s="119" t="str">
        <f t="shared" si="7"/>
        <v/>
      </c>
    </row>
    <row r="99" spans="1:9">
      <c r="A99" s="132" t="str">
        <f>IF(ROWS($A$86:A99)&lt;='ENTRY BY CLASS'!$C$35,ROWS($A$86:A99),"")</f>
        <v/>
      </c>
      <c r="B99" s="133"/>
      <c r="C99" s="134"/>
      <c r="D99" s="119" t="str">
        <f t="shared" si="6"/>
        <v/>
      </c>
      <c r="E99" s="126"/>
      <c r="F99" s="132" t="str">
        <f>IF(ROWS($F$86:F99)&lt;='ENTRY BY CLASS'!$D$35,ROWS($F$86:F99),"")</f>
        <v/>
      </c>
      <c r="G99" s="133"/>
      <c r="H99" s="134"/>
      <c r="I99" s="119" t="str">
        <f t="shared" si="7"/>
        <v/>
      </c>
    </row>
    <row r="100" spans="1:9">
      <c r="A100" s="132" t="str">
        <f>IF(ROWS($A$86:A100)&lt;='ENTRY BY CLASS'!$C$35,ROWS($A$86:A100),"")</f>
        <v/>
      </c>
      <c r="B100" s="133"/>
      <c r="C100" s="134"/>
      <c r="D100" s="119" t="str">
        <f t="shared" si="6"/>
        <v/>
      </c>
      <c r="E100" s="126"/>
      <c r="F100" s="132" t="str">
        <f>IF(ROWS($F$86:F100)&lt;='ENTRY BY CLASS'!$D$35,ROWS($F$86:F100),"")</f>
        <v/>
      </c>
      <c r="G100" s="133"/>
      <c r="H100" s="134"/>
      <c r="I100" s="119" t="str">
        <f t="shared" si="7"/>
        <v/>
      </c>
    </row>
    <row r="101" spans="1:9">
      <c r="A101" s="132" t="str">
        <f>IF(ROWS($A$86:A101)&lt;='ENTRY BY CLASS'!$C$35,ROWS($A$86:A101),"")</f>
        <v/>
      </c>
      <c r="B101" s="133"/>
      <c r="C101" s="134"/>
      <c r="D101" s="119" t="str">
        <f t="shared" si="6"/>
        <v/>
      </c>
      <c r="E101" s="126"/>
      <c r="F101" s="132" t="str">
        <f>IF(ROWS($F$86:F101)&lt;='ENTRY BY CLASS'!$D$35,ROWS($F$86:F101),"")</f>
        <v/>
      </c>
      <c r="G101" s="133"/>
      <c r="H101" s="134"/>
      <c r="I101" s="119" t="str">
        <f t="shared" si="7"/>
        <v/>
      </c>
    </row>
    <row r="102" spans="1:9">
      <c r="A102" s="132" t="str">
        <f>IF(ROWS($A$86:A102)&lt;='ENTRY BY CLASS'!$C$35,ROWS($A$86:A102),"")</f>
        <v/>
      </c>
      <c r="B102" s="133"/>
      <c r="C102" s="134"/>
      <c r="D102" s="119" t="str">
        <f t="shared" si="6"/>
        <v/>
      </c>
      <c r="E102" s="126"/>
      <c r="F102" s="132" t="str">
        <f>IF(ROWS($F$86:F102)&lt;='ENTRY BY CLASS'!$D$35,ROWS($F$86:F102),"")</f>
        <v/>
      </c>
      <c r="G102" s="133"/>
      <c r="H102" s="134"/>
      <c r="I102" s="119" t="str">
        <f t="shared" si="7"/>
        <v/>
      </c>
    </row>
    <row r="103" spans="1:9">
      <c r="A103" s="132" t="str">
        <f>IF(ROWS($A$86:A103)&lt;='ENTRY BY CLASS'!$C$35,ROWS($A$86:A103),"")</f>
        <v/>
      </c>
      <c r="B103" s="133"/>
      <c r="C103" s="134"/>
      <c r="D103" s="119" t="str">
        <f t="shared" si="6"/>
        <v/>
      </c>
      <c r="E103" s="126"/>
      <c r="F103" s="132" t="str">
        <f>IF(ROWS($F$86:F103)&lt;='ENTRY BY CLASS'!$D$35,ROWS($F$86:F103),"")</f>
        <v/>
      </c>
      <c r="G103" s="133"/>
      <c r="H103" s="134"/>
      <c r="I103" s="119" t="str">
        <f t="shared" si="7"/>
        <v/>
      </c>
    </row>
    <row r="104" spans="1:9">
      <c r="A104" s="132" t="str">
        <f>IF(ROWS($A$86:A104)&lt;='ENTRY BY CLASS'!$C$35,ROWS($A$86:A104),"")</f>
        <v/>
      </c>
      <c r="B104" s="133"/>
      <c r="C104" s="134"/>
      <c r="D104" s="119" t="str">
        <f t="shared" si="6"/>
        <v/>
      </c>
      <c r="E104" s="126"/>
      <c r="F104" s="132" t="str">
        <f>IF(ROWS($F$86:F104)&lt;='ENTRY BY CLASS'!$D$35,ROWS($F$86:F104),"")</f>
        <v/>
      </c>
      <c r="G104" s="133"/>
      <c r="H104" s="134"/>
      <c r="I104" s="119" t="str">
        <f t="shared" si="7"/>
        <v/>
      </c>
    </row>
    <row r="105" spans="1:9">
      <c r="A105" s="132" t="str">
        <f>IF(ROWS($A$86:A105)&lt;='ENTRY BY CLASS'!$C$35,ROWS($A$86:A105),"")</f>
        <v/>
      </c>
      <c r="B105" s="133"/>
      <c r="C105" s="134"/>
      <c r="D105" s="119" t="str">
        <f t="shared" si="6"/>
        <v/>
      </c>
      <c r="E105" s="129"/>
      <c r="F105" s="132" t="str">
        <f>IF(ROWS($F$86:F105)&lt;='ENTRY BY CLASS'!$D$35,ROWS($F$86:F105),"")</f>
        <v/>
      </c>
      <c r="G105" s="133"/>
      <c r="H105" s="134"/>
      <c r="I105" s="119" t="str">
        <f t="shared" si="7"/>
        <v/>
      </c>
    </row>
    <row r="108" spans="1:9" ht="25.05" customHeight="1">
      <c r="A108" s="20" t="s">
        <v>126</v>
      </c>
      <c r="B108" s="20"/>
      <c r="C108" s="123" t="s">
        <v>113</v>
      </c>
      <c r="D108" s="130">
        <f>'ENTRY BY CLASS'!$C$36</f>
        <v>0</v>
      </c>
      <c r="E108" s="124"/>
      <c r="F108" s="33" t="s">
        <v>127</v>
      </c>
      <c r="G108" s="33"/>
      <c r="H108" s="125" t="s">
        <v>113</v>
      </c>
      <c r="I108" s="131">
        <f>'ENTRY BY CLASS'!$D$36</f>
        <v>0</v>
      </c>
    </row>
    <row r="109" spans="1:9" ht="28.05" customHeight="1">
      <c r="A109" s="115" t="s">
        <v>115</v>
      </c>
      <c r="B109" s="115" t="s">
        <v>116</v>
      </c>
      <c r="C109" s="115" t="s">
        <v>117</v>
      </c>
      <c r="D109" s="115" t="s">
        <v>101</v>
      </c>
      <c r="E109" s="126"/>
      <c r="F109" s="127" t="s">
        <v>115</v>
      </c>
      <c r="G109" s="127" t="s">
        <v>116</v>
      </c>
      <c r="H109" s="127" t="s">
        <v>117</v>
      </c>
      <c r="I109" s="127" t="s">
        <v>101</v>
      </c>
    </row>
    <row r="110" spans="1:9">
      <c r="A110" s="132" t="str">
        <f>IF(ROWS($A$110:A110)&lt;='ENTRY BY CLASS'!$C$36,ROWS($A$110:A110),"")</f>
        <v/>
      </c>
      <c r="B110" s="133"/>
      <c r="C110" s="134"/>
      <c r="D110" s="119" t="str">
        <f t="shared" ref="D110:D129" si="8">IF(A110="","",IF(OR(B110="",C110=""),"PERIKSA",IF(AND(C110&gt;=2012,C110&lt;=2014),"LENGKAP","CEK USIA")))</f>
        <v/>
      </c>
      <c r="E110" s="126"/>
      <c r="F110" s="132" t="str">
        <f>IF(ROWS($F$110:F110)&lt;='ENTRY BY CLASS'!$D$36,ROWS($F$110:F110),"")</f>
        <v/>
      </c>
      <c r="G110" s="133"/>
      <c r="H110" s="134"/>
      <c r="I110" s="119" t="str">
        <f t="shared" ref="I110:I129" si="9">IF(F110="","",IF(OR(G110="",H110=""),"PERIKSA",IF(AND(H110&gt;=2012,H110&lt;=2014),"LENGKAP","CEK USIA")))</f>
        <v/>
      </c>
    </row>
    <row r="111" spans="1:9">
      <c r="A111" s="132" t="str">
        <f>IF(ROWS($A$110:A111)&lt;='ENTRY BY CLASS'!$C$36,ROWS($A$110:A111),"")</f>
        <v/>
      </c>
      <c r="B111" s="133"/>
      <c r="C111" s="134"/>
      <c r="D111" s="119" t="str">
        <f t="shared" si="8"/>
        <v/>
      </c>
      <c r="E111" s="126"/>
      <c r="F111" s="132" t="str">
        <f>IF(ROWS($F$110:F111)&lt;='ENTRY BY CLASS'!$D$36,ROWS($F$110:F111),"")</f>
        <v/>
      </c>
      <c r="G111" s="133"/>
      <c r="H111" s="134"/>
      <c r="I111" s="119" t="str">
        <f t="shared" si="9"/>
        <v/>
      </c>
    </row>
    <row r="112" spans="1:9">
      <c r="A112" s="132" t="str">
        <f>IF(ROWS($A$110:A112)&lt;='ENTRY BY CLASS'!$C$36,ROWS($A$110:A112),"")</f>
        <v/>
      </c>
      <c r="B112" s="133"/>
      <c r="C112" s="134"/>
      <c r="D112" s="119" t="str">
        <f t="shared" si="8"/>
        <v/>
      </c>
      <c r="E112" s="126"/>
      <c r="F112" s="132" t="str">
        <f>IF(ROWS($F$110:F112)&lt;='ENTRY BY CLASS'!$D$36,ROWS($F$110:F112),"")</f>
        <v/>
      </c>
      <c r="G112" s="133"/>
      <c r="H112" s="134"/>
      <c r="I112" s="119" t="str">
        <f t="shared" si="9"/>
        <v/>
      </c>
    </row>
    <row r="113" spans="1:9">
      <c r="A113" s="132" t="str">
        <f>IF(ROWS($A$110:A113)&lt;='ENTRY BY CLASS'!$C$36,ROWS($A$110:A113),"")</f>
        <v/>
      </c>
      <c r="B113" s="133"/>
      <c r="C113" s="134"/>
      <c r="D113" s="119" t="str">
        <f t="shared" si="8"/>
        <v/>
      </c>
      <c r="E113" s="126"/>
      <c r="F113" s="132" t="str">
        <f>IF(ROWS($F$110:F113)&lt;='ENTRY BY CLASS'!$D$36,ROWS($F$110:F113),"")</f>
        <v/>
      </c>
      <c r="G113" s="133"/>
      <c r="H113" s="134"/>
      <c r="I113" s="119" t="str">
        <f t="shared" si="9"/>
        <v/>
      </c>
    </row>
    <row r="114" spans="1:9">
      <c r="A114" s="132" t="str">
        <f>IF(ROWS($A$110:A114)&lt;='ENTRY BY CLASS'!$C$36,ROWS($A$110:A114),"")</f>
        <v/>
      </c>
      <c r="B114" s="133"/>
      <c r="C114" s="134"/>
      <c r="D114" s="119" t="str">
        <f t="shared" si="8"/>
        <v/>
      </c>
      <c r="E114" s="126"/>
      <c r="F114" s="132" t="str">
        <f>IF(ROWS($F$110:F114)&lt;='ENTRY BY CLASS'!$D$36,ROWS($F$110:F114),"")</f>
        <v/>
      </c>
      <c r="G114" s="133"/>
      <c r="H114" s="134"/>
      <c r="I114" s="119" t="str">
        <f t="shared" si="9"/>
        <v/>
      </c>
    </row>
    <row r="115" spans="1:9">
      <c r="A115" s="132" t="str">
        <f>IF(ROWS($A$110:A115)&lt;='ENTRY BY CLASS'!$C$36,ROWS($A$110:A115),"")</f>
        <v/>
      </c>
      <c r="B115" s="133"/>
      <c r="C115" s="134"/>
      <c r="D115" s="119" t="str">
        <f t="shared" si="8"/>
        <v/>
      </c>
      <c r="E115" s="126"/>
      <c r="F115" s="132" t="str">
        <f>IF(ROWS($F$110:F115)&lt;='ENTRY BY CLASS'!$D$36,ROWS($F$110:F115),"")</f>
        <v/>
      </c>
      <c r="G115" s="133"/>
      <c r="H115" s="134"/>
      <c r="I115" s="119" t="str">
        <f t="shared" si="9"/>
        <v/>
      </c>
    </row>
    <row r="116" spans="1:9">
      <c r="A116" s="132" t="str">
        <f>IF(ROWS($A$110:A116)&lt;='ENTRY BY CLASS'!$C$36,ROWS($A$110:A116),"")</f>
        <v/>
      </c>
      <c r="B116" s="133"/>
      <c r="C116" s="134"/>
      <c r="D116" s="119" t="str">
        <f t="shared" si="8"/>
        <v/>
      </c>
      <c r="E116" s="126"/>
      <c r="F116" s="132" t="str">
        <f>IF(ROWS($F$110:F116)&lt;='ENTRY BY CLASS'!$D$36,ROWS($F$110:F116),"")</f>
        <v/>
      </c>
      <c r="G116" s="133"/>
      <c r="H116" s="134"/>
      <c r="I116" s="119" t="str">
        <f t="shared" si="9"/>
        <v/>
      </c>
    </row>
    <row r="117" spans="1:9">
      <c r="A117" s="132" t="str">
        <f>IF(ROWS($A$110:A117)&lt;='ENTRY BY CLASS'!$C$36,ROWS($A$110:A117),"")</f>
        <v/>
      </c>
      <c r="B117" s="133"/>
      <c r="C117" s="134"/>
      <c r="D117" s="119" t="str">
        <f t="shared" si="8"/>
        <v/>
      </c>
      <c r="E117" s="126"/>
      <c r="F117" s="132" t="str">
        <f>IF(ROWS($F$110:F117)&lt;='ENTRY BY CLASS'!$D$36,ROWS($F$110:F117),"")</f>
        <v/>
      </c>
      <c r="G117" s="133"/>
      <c r="H117" s="134"/>
      <c r="I117" s="119" t="str">
        <f t="shared" si="9"/>
        <v/>
      </c>
    </row>
    <row r="118" spans="1:9">
      <c r="A118" s="132" t="str">
        <f>IF(ROWS($A$110:A118)&lt;='ENTRY BY CLASS'!$C$36,ROWS($A$110:A118),"")</f>
        <v/>
      </c>
      <c r="B118" s="133"/>
      <c r="C118" s="134"/>
      <c r="D118" s="119" t="str">
        <f t="shared" si="8"/>
        <v/>
      </c>
      <c r="E118" s="126"/>
      <c r="F118" s="132" t="str">
        <f>IF(ROWS($F$110:F118)&lt;='ENTRY BY CLASS'!$D$36,ROWS($F$110:F118),"")</f>
        <v/>
      </c>
      <c r="G118" s="133"/>
      <c r="H118" s="134"/>
      <c r="I118" s="119" t="str">
        <f t="shared" si="9"/>
        <v/>
      </c>
    </row>
    <row r="119" spans="1:9">
      <c r="A119" s="132" t="str">
        <f>IF(ROWS($A$110:A119)&lt;='ENTRY BY CLASS'!$C$36,ROWS($A$110:A119),"")</f>
        <v/>
      </c>
      <c r="B119" s="133"/>
      <c r="C119" s="134"/>
      <c r="D119" s="119" t="str">
        <f t="shared" si="8"/>
        <v/>
      </c>
      <c r="E119" s="126"/>
      <c r="F119" s="132" t="str">
        <f>IF(ROWS($F$110:F119)&lt;='ENTRY BY CLASS'!$D$36,ROWS($F$110:F119),"")</f>
        <v/>
      </c>
      <c r="G119" s="133"/>
      <c r="H119" s="134"/>
      <c r="I119" s="119" t="str">
        <f t="shared" si="9"/>
        <v/>
      </c>
    </row>
    <row r="120" spans="1:9">
      <c r="A120" s="132" t="str">
        <f>IF(ROWS($A$110:A120)&lt;='ENTRY BY CLASS'!$C$36,ROWS($A$110:A120),"")</f>
        <v/>
      </c>
      <c r="B120" s="133"/>
      <c r="C120" s="134"/>
      <c r="D120" s="119" t="str">
        <f t="shared" si="8"/>
        <v/>
      </c>
      <c r="E120" s="126"/>
      <c r="F120" s="132" t="str">
        <f>IF(ROWS($F$110:F120)&lt;='ENTRY BY CLASS'!$D$36,ROWS($F$110:F120),"")</f>
        <v/>
      </c>
      <c r="G120" s="133"/>
      <c r="H120" s="134"/>
      <c r="I120" s="119" t="str">
        <f t="shared" si="9"/>
        <v/>
      </c>
    </row>
    <row r="121" spans="1:9">
      <c r="A121" s="132" t="str">
        <f>IF(ROWS($A$110:A121)&lt;='ENTRY BY CLASS'!$C$36,ROWS($A$110:A121),"")</f>
        <v/>
      </c>
      <c r="B121" s="133"/>
      <c r="C121" s="134"/>
      <c r="D121" s="119" t="str">
        <f t="shared" si="8"/>
        <v/>
      </c>
      <c r="E121" s="126"/>
      <c r="F121" s="132" t="str">
        <f>IF(ROWS($F$110:F121)&lt;='ENTRY BY CLASS'!$D$36,ROWS($F$110:F121),"")</f>
        <v/>
      </c>
      <c r="G121" s="133"/>
      <c r="H121" s="134"/>
      <c r="I121" s="119" t="str">
        <f t="shared" si="9"/>
        <v/>
      </c>
    </row>
    <row r="122" spans="1:9">
      <c r="A122" s="132" t="str">
        <f>IF(ROWS($A$110:A122)&lt;='ENTRY BY CLASS'!$C$36,ROWS($A$110:A122),"")</f>
        <v/>
      </c>
      <c r="B122" s="133"/>
      <c r="C122" s="134"/>
      <c r="D122" s="119" t="str">
        <f t="shared" si="8"/>
        <v/>
      </c>
      <c r="E122" s="126"/>
      <c r="F122" s="132" t="str">
        <f>IF(ROWS($F$110:F122)&lt;='ENTRY BY CLASS'!$D$36,ROWS($F$110:F122),"")</f>
        <v/>
      </c>
      <c r="G122" s="133"/>
      <c r="H122" s="134"/>
      <c r="I122" s="119" t="str">
        <f t="shared" si="9"/>
        <v/>
      </c>
    </row>
    <row r="123" spans="1:9">
      <c r="A123" s="132" t="str">
        <f>IF(ROWS($A$110:A123)&lt;='ENTRY BY CLASS'!$C$36,ROWS($A$110:A123),"")</f>
        <v/>
      </c>
      <c r="B123" s="133"/>
      <c r="C123" s="134"/>
      <c r="D123" s="119" t="str">
        <f t="shared" si="8"/>
        <v/>
      </c>
      <c r="E123" s="126"/>
      <c r="F123" s="132" t="str">
        <f>IF(ROWS($F$110:F123)&lt;='ENTRY BY CLASS'!$D$36,ROWS($F$110:F123),"")</f>
        <v/>
      </c>
      <c r="G123" s="133"/>
      <c r="H123" s="134"/>
      <c r="I123" s="119" t="str">
        <f t="shared" si="9"/>
        <v/>
      </c>
    </row>
    <row r="124" spans="1:9">
      <c r="A124" s="132" t="str">
        <f>IF(ROWS($A$110:A124)&lt;='ENTRY BY CLASS'!$C$36,ROWS($A$110:A124),"")</f>
        <v/>
      </c>
      <c r="B124" s="133"/>
      <c r="C124" s="134"/>
      <c r="D124" s="119" t="str">
        <f t="shared" si="8"/>
        <v/>
      </c>
      <c r="E124" s="126"/>
      <c r="F124" s="132" t="str">
        <f>IF(ROWS($F$110:F124)&lt;='ENTRY BY CLASS'!$D$36,ROWS($F$110:F124),"")</f>
        <v/>
      </c>
      <c r="G124" s="133"/>
      <c r="H124" s="134"/>
      <c r="I124" s="119" t="str">
        <f t="shared" si="9"/>
        <v/>
      </c>
    </row>
    <row r="125" spans="1:9">
      <c r="A125" s="132" t="str">
        <f>IF(ROWS($A$110:A125)&lt;='ENTRY BY CLASS'!$C$36,ROWS($A$110:A125),"")</f>
        <v/>
      </c>
      <c r="B125" s="133"/>
      <c r="C125" s="134"/>
      <c r="D125" s="119" t="str">
        <f t="shared" si="8"/>
        <v/>
      </c>
      <c r="E125" s="126"/>
      <c r="F125" s="132" t="str">
        <f>IF(ROWS($F$110:F125)&lt;='ENTRY BY CLASS'!$D$36,ROWS($F$110:F125),"")</f>
        <v/>
      </c>
      <c r="G125" s="133"/>
      <c r="H125" s="134"/>
      <c r="I125" s="119" t="str">
        <f t="shared" si="9"/>
        <v/>
      </c>
    </row>
    <row r="126" spans="1:9">
      <c r="A126" s="132" t="str">
        <f>IF(ROWS($A$110:A126)&lt;='ENTRY BY CLASS'!$C$36,ROWS($A$110:A126),"")</f>
        <v/>
      </c>
      <c r="B126" s="133"/>
      <c r="C126" s="134"/>
      <c r="D126" s="119" t="str">
        <f t="shared" si="8"/>
        <v/>
      </c>
      <c r="E126" s="126"/>
      <c r="F126" s="132" t="str">
        <f>IF(ROWS($F$110:F126)&lt;='ENTRY BY CLASS'!$D$36,ROWS($F$110:F126),"")</f>
        <v/>
      </c>
      <c r="G126" s="133"/>
      <c r="H126" s="134"/>
      <c r="I126" s="119" t="str">
        <f t="shared" si="9"/>
        <v/>
      </c>
    </row>
    <row r="127" spans="1:9">
      <c r="A127" s="132" t="str">
        <f>IF(ROWS($A$110:A127)&lt;='ENTRY BY CLASS'!$C$36,ROWS($A$110:A127),"")</f>
        <v/>
      </c>
      <c r="B127" s="133"/>
      <c r="C127" s="134"/>
      <c r="D127" s="119" t="str">
        <f t="shared" si="8"/>
        <v/>
      </c>
      <c r="E127" s="126"/>
      <c r="F127" s="132" t="str">
        <f>IF(ROWS($F$110:F127)&lt;='ENTRY BY CLASS'!$D$36,ROWS($F$110:F127),"")</f>
        <v/>
      </c>
      <c r="G127" s="133"/>
      <c r="H127" s="134"/>
      <c r="I127" s="119" t="str">
        <f t="shared" si="9"/>
        <v/>
      </c>
    </row>
    <row r="128" spans="1:9">
      <c r="A128" s="132" t="str">
        <f>IF(ROWS($A$110:A128)&lt;='ENTRY BY CLASS'!$C$36,ROWS($A$110:A128),"")</f>
        <v/>
      </c>
      <c r="B128" s="133"/>
      <c r="C128" s="134"/>
      <c r="D128" s="119" t="str">
        <f t="shared" si="8"/>
        <v/>
      </c>
      <c r="E128" s="126"/>
      <c r="F128" s="132" t="str">
        <f>IF(ROWS($F$110:F128)&lt;='ENTRY BY CLASS'!$D$36,ROWS($F$110:F128),"")</f>
        <v/>
      </c>
      <c r="G128" s="133"/>
      <c r="H128" s="134"/>
      <c r="I128" s="119" t="str">
        <f t="shared" si="9"/>
        <v/>
      </c>
    </row>
    <row r="129" spans="1:9">
      <c r="A129" s="132" t="str">
        <f>IF(ROWS($A$110:A129)&lt;='ENTRY BY CLASS'!$C$36,ROWS($A$110:A129),"")</f>
        <v/>
      </c>
      <c r="B129" s="133"/>
      <c r="C129" s="134"/>
      <c r="D129" s="119" t="str">
        <f t="shared" si="8"/>
        <v/>
      </c>
      <c r="E129" s="129"/>
      <c r="F129" s="132" t="str">
        <f>IF(ROWS($F$110:F129)&lt;='ENTRY BY CLASS'!$D$36,ROWS($F$110:F129),"")</f>
        <v/>
      </c>
      <c r="G129" s="133"/>
      <c r="H129" s="134"/>
      <c r="I129" s="119" t="str">
        <f t="shared" si="9"/>
        <v/>
      </c>
    </row>
    <row r="132" spans="1:9" ht="25.05" customHeight="1">
      <c r="A132" s="20" t="s">
        <v>128</v>
      </c>
      <c r="B132" s="20"/>
      <c r="C132" s="123" t="s">
        <v>113</v>
      </c>
      <c r="D132" s="130">
        <f>'ENTRY BY CLASS'!$C$37</f>
        <v>0</v>
      </c>
      <c r="E132" s="124"/>
      <c r="F132" s="33" t="s">
        <v>129</v>
      </c>
      <c r="G132" s="33"/>
      <c r="H132" s="125" t="s">
        <v>113</v>
      </c>
      <c r="I132" s="131">
        <f>'ENTRY BY CLASS'!$D$37</f>
        <v>0</v>
      </c>
    </row>
    <row r="133" spans="1:9" ht="28.05" customHeight="1">
      <c r="A133" s="115" t="s">
        <v>115</v>
      </c>
      <c r="B133" s="115" t="s">
        <v>116</v>
      </c>
      <c r="C133" s="115" t="s">
        <v>117</v>
      </c>
      <c r="D133" s="115" t="s">
        <v>101</v>
      </c>
      <c r="E133" s="126"/>
      <c r="F133" s="127" t="s">
        <v>115</v>
      </c>
      <c r="G133" s="127" t="s">
        <v>116</v>
      </c>
      <c r="H133" s="127" t="s">
        <v>117</v>
      </c>
      <c r="I133" s="127" t="s">
        <v>101</v>
      </c>
    </row>
    <row r="134" spans="1:9">
      <c r="A134" s="132" t="str">
        <f>IF(ROWS($A$134:A134)&lt;='ENTRY BY CLASS'!$C$37,ROWS($A$134:A134),"")</f>
        <v/>
      </c>
      <c r="B134" s="133"/>
      <c r="C134" s="134"/>
      <c r="D134" s="119" t="str">
        <f t="shared" ref="D134:D153" si="10">IF(A134="","",IF(OR(B134="",C134=""),"PERIKSA",IF(AND(C134&gt;=2009,C134&lt;=2011),"LENGKAP","CEK USIA")))</f>
        <v/>
      </c>
      <c r="E134" s="126"/>
      <c r="F134" s="132" t="str">
        <f>IF(ROWS($F$134:F134)&lt;='ENTRY BY CLASS'!$D$37,ROWS($F$134:F134),"")</f>
        <v/>
      </c>
      <c r="G134" s="133"/>
      <c r="H134" s="134"/>
      <c r="I134" s="119" t="str">
        <f t="shared" ref="I134:I153" si="11">IF(F134="","",IF(OR(G134="",H134=""),"PERIKSA",IF(AND(H134&gt;=2009,H134&lt;=2011),"LENGKAP","CEK USIA")))</f>
        <v/>
      </c>
    </row>
    <row r="135" spans="1:9">
      <c r="A135" s="132" t="str">
        <f>IF(ROWS($A$134:A135)&lt;='ENTRY BY CLASS'!$C$37,ROWS($A$134:A135),"")</f>
        <v/>
      </c>
      <c r="B135" s="133"/>
      <c r="C135" s="134"/>
      <c r="D135" s="119" t="str">
        <f t="shared" si="10"/>
        <v/>
      </c>
      <c r="E135" s="126"/>
      <c r="F135" s="132" t="str">
        <f>IF(ROWS($F$134:F135)&lt;='ENTRY BY CLASS'!$D$37,ROWS($F$134:F135),"")</f>
        <v/>
      </c>
      <c r="G135" s="133"/>
      <c r="H135" s="134"/>
      <c r="I135" s="119" t="str">
        <f t="shared" si="11"/>
        <v/>
      </c>
    </row>
    <row r="136" spans="1:9">
      <c r="A136" s="132" t="str">
        <f>IF(ROWS($A$134:A136)&lt;='ENTRY BY CLASS'!$C$37,ROWS($A$134:A136),"")</f>
        <v/>
      </c>
      <c r="B136" s="133"/>
      <c r="C136" s="134"/>
      <c r="D136" s="119" t="str">
        <f t="shared" si="10"/>
        <v/>
      </c>
      <c r="E136" s="126"/>
      <c r="F136" s="132" t="str">
        <f>IF(ROWS($F$134:F136)&lt;='ENTRY BY CLASS'!$D$37,ROWS($F$134:F136),"")</f>
        <v/>
      </c>
      <c r="G136" s="133"/>
      <c r="H136" s="134"/>
      <c r="I136" s="119" t="str">
        <f t="shared" si="11"/>
        <v/>
      </c>
    </row>
    <row r="137" spans="1:9">
      <c r="A137" s="132" t="str">
        <f>IF(ROWS($A$134:A137)&lt;='ENTRY BY CLASS'!$C$37,ROWS($A$134:A137),"")</f>
        <v/>
      </c>
      <c r="B137" s="133"/>
      <c r="C137" s="134"/>
      <c r="D137" s="119" t="str">
        <f t="shared" si="10"/>
        <v/>
      </c>
      <c r="E137" s="126"/>
      <c r="F137" s="132" t="str">
        <f>IF(ROWS($F$134:F137)&lt;='ENTRY BY CLASS'!$D$37,ROWS($F$134:F137),"")</f>
        <v/>
      </c>
      <c r="G137" s="133"/>
      <c r="H137" s="134"/>
      <c r="I137" s="119" t="str">
        <f t="shared" si="11"/>
        <v/>
      </c>
    </row>
    <row r="138" spans="1:9">
      <c r="A138" s="132" t="str">
        <f>IF(ROWS($A$134:A138)&lt;='ENTRY BY CLASS'!$C$37,ROWS($A$134:A138),"")</f>
        <v/>
      </c>
      <c r="B138" s="133"/>
      <c r="C138" s="134"/>
      <c r="D138" s="119" t="str">
        <f t="shared" si="10"/>
        <v/>
      </c>
      <c r="E138" s="126"/>
      <c r="F138" s="132" t="str">
        <f>IF(ROWS($F$134:F138)&lt;='ENTRY BY CLASS'!$D$37,ROWS($F$134:F138),"")</f>
        <v/>
      </c>
      <c r="G138" s="133"/>
      <c r="H138" s="134"/>
      <c r="I138" s="119" t="str">
        <f t="shared" si="11"/>
        <v/>
      </c>
    </row>
    <row r="139" spans="1:9">
      <c r="A139" s="132" t="str">
        <f>IF(ROWS($A$134:A139)&lt;='ENTRY BY CLASS'!$C$37,ROWS($A$134:A139),"")</f>
        <v/>
      </c>
      <c r="B139" s="133"/>
      <c r="C139" s="134"/>
      <c r="D139" s="119" t="str">
        <f t="shared" si="10"/>
        <v/>
      </c>
      <c r="E139" s="126"/>
      <c r="F139" s="132" t="str">
        <f>IF(ROWS($F$134:F139)&lt;='ENTRY BY CLASS'!$D$37,ROWS($F$134:F139),"")</f>
        <v/>
      </c>
      <c r="G139" s="133"/>
      <c r="H139" s="134"/>
      <c r="I139" s="119" t="str">
        <f t="shared" si="11"/>
        <v/>
      </c>
    </row>
    <row r="140" spans="1:9">
      <c r="A140" s="132" t="str">
        <f>IF(ROWS($A$134:A140)&lt;='ENTRY BY CLASS'!$C$37,ROWS($A$134:A140),"")</f>
        <v/>
      </c>
      <c r="B140" s="133"/>
      <c r="C140" s="134"/>
      <c r="D140" s="119" t="str">
        <f t="shared" si="10"/>
        <v/>
      </c>
      <c r="E140" s="126"/>
      <c r="F140" s="132" t="str">
        <f>IF(ROWS($F$134:F140)&lt;='ENTRY BY CLASS'!$D$37,ROWS($F$134:F140),"")</f>
        <v/>
      </c>
      <c r="G140" s="133"/>
      <c r="H140" s="134"/>
      <c r="I140" s="119" t="str">
        <f t="shared" si="11"/>
        <v/>
      </c>
    </row>
    <row r="141" spans="1:9">
      <c r="A141" s="132" t="str">
        <f>IF(ROWS($A$134:A141)&lt;='ENTRY BY CLASS'!$C$37,ROWS($A$134:A141),"")</f>
        <v/>
      </c>
      <c r="B141" s="133"/>
      <c r="C141" s="134"/>
      <c r="D141" s="119" t="str">
        <f t="shared" si="10"/>
        <v/>
      </c>
      <c r="E141" s="126"/>
      <c r="F141" s="132" t="str">
        <f>IF(ROWS($F$134:F141)&lt;='ENTRY BY CLASS'!$D$37,ROWS($F$134:F141),"")</f>
        <v/>
      </c>
      <c r="G141" s="133"/>
      <c r="H141" s="134"/>
      <c r="I141" s="119" t="str">
        <f t="shared" si="11"/>
        <v/>
      </c>
    </row>
    <row r="142" spans="1:9">
      <c r="A142" s="132" t="str">
        <f>IF(ROWS($A$134:A142)&lt;='ENTRY BY CLASS'!$C$37,ROWS($A$134:A142),"")</f>
        <v/>
      </c>
      <c r="B142" s="133"/>
      <c r="C142" s="134"/>
      <c r="D142" s="119" t="str">
        <f t="shared" si="10"/>
        <v/>
      </c>
      <c r="E142" s="126"/>
      <c r="F142" s="132" t="str">
        <f>IF(ROWS($F$134:F142)&lt;='ENTRY BY CLASS'!$D$37,ROWS($F$134:F142),"")</f>
        <v/>
      </c>
      <c r="G142" s="133"/>
      <c r="H142" s="134"/>
      <c r="I142" s="119" t="str">
        <f t="shared" si="11"/>
        <v/>
      </c>
    </row>
    <row r="143" spans="1:9">
      <c r="A143" s="132" t="str">
        <f>IF(ROWS($A$134:A143)&lt;='ENTRY BY CLASS'!$C$37,ROWS($A$134:A143),"")</f>
        <v/>
      </c>
      <c r="B143" s="133"/>
      <c r="C143" s="134"/>
      <c r="D143" s="119" t="str">
        <f t="shared" si="10"/>
        <v/>
      </c>
      <c r="E143" s="126"/>
      <c r="F143" s="132" t="str">
        <f>IF(ROWS($F$134:F143)&lt;='ENTRY BY CLASS'!$D$37,ROWS($F$134:F143),"")</f>
        <v/>
      </c>
      <c r="G143" s="133"/>
      <c r="H143" s="134"/>
      <c r="I143" s="119" t="str">
        <f t="shared" si="11"/>
        <v/>
      </c>
    </row>
    <row r="144" spans="1:9">
      <c r="A144" s="132" t="str">
        <f>IF(ROWS($A$134:A144)&lt;='ENTRY BY CLASS'!$C$37,ROWS($A$134:A144),"")</f>
        <v/>
      </c>
      <c r="B144" s="133"/>
      <c r="C144" s="134"/>
      <c r="D144" s="119" t="str">
        <f t="shared" si="10"/>
        <v/>
      </c>
      <c r="E144" s="126"/>
      <c r="F144" s="132" t="str">
        <f>IF(ROWS($F$134:F144)&lt;='ENTRY BY CLASS'!$D$37,ROWS($F$134:F144),"")</f>
        <v/>
      </c>
      <c r="G144" s="133"/>
      <c r="H144" s="134"/>
      <c r="I144" s="119" t="str">
        <f t="shared" si="11"/>
        <v/>
      </c>
    </row>
    <row r="145" spans="1:9">
      <c r="A145" s="132" t="str">
        <f>IF(ROWS($A$134:A145)&lt;='ENTRY BY CLASS'!$C$37,ROWS($A$134:A145),"")</f>
        <v/>
      </c>
      <c r="B145" s="133"/>
      <c r="C145" s="134"/>
      <c r="D145" s="119" t="str">
        <f t="shared" si="10"/>
        <v/>
      </c>
      <c r="E145" s="126"/>
      <c r="F145" s="132" t="str">
        <f>IF(ROWS($F$134:F145)&lt;='ENTRY BY CLASS'!$D$37,ROWS($F$134:F145),"")</f>
        <v/>
      </c>
      <c r="G145" s="133"/>
      <c r="H145" s="134"/>
      <c r="I145" s="119" t="str">
        <f t="shared" si="11"/>
        <v/>
      </c>
    </row>
    <row r="146" spans="1:9">
      <c r="A146" s="132" t="str">
        <f>IF(ROWS($A$134:A146)&lt;='ENTRY BY CLASS'!$C$37,ROWS($A$134:A146),"")</f>
        <v/>
      </c>
      <c r="B146" s="133"/>
      <c r="C146" s="134"/>
      <c r="D146" s="119" t="str">
        <f t="shared" si="10"/>
        <v/>
      </c>
      <c r="E146" s="126"/>
      <c r="F146" s="132" t="str">
        <f>IF(ROWS($F$134:F146)&lt;='ENTRY BY CLASS'!$D$37,ROWS($F$134:F146),"")</f>
        <v/>
      </c>
      <c r="G146" s="133"/>
      <c r="H146" s="134"/>
      <c r="I146" s="119" t="str">
        <f t="shared" si="11"/>
        <v/>
      </c>
    </row>
    <row r="147" spans="1:9">
      <c r="A147" s="132" t="str">
        <f>IF(ROWS($A$134:A147)&lt;='ENTRY BY CLASS'!$C$37,ROWS($A$134:A147),"")</f>
        <v/>
      </c>
      <c r="B147" s="133"/>
      <c r="C147" s="134"/>
      <c r="D147" s="119" t="str">
        <f t="shared" si="10"/>
        <v/>
      </c>
      <c r="E147" s="126"/>
      <c r="F147" s="132" t="str">
        <f>IF(ROWS($F$134:F147)&lt;='ENTRY BY CLASS'!$D$37,ROWS($F$134:F147),"")</f>
        <v/>
      </c>
      <c r="G147" s="133"/>
      <c r="H147" s="134"/>
      <c r="I147" s="119" t="str">
        <f t="shared" si="11"/>
        <v/>
      </c>
    </row>
    <row r="148" spans="1:9">
      <c r="A148" s="132" t="str">
        <f>IF(ROWS($A$134:A148)&lt;='ENTRY BY CLASS'!$C$37,ROWS($A$134:A148),"")</f>
        <v/>
      </c>
      <c r="B148" s="133"/>
      <c r="C148" s="134"/>
      <c r="D148" s="119" t="str">
        <f t="shared" si="10"/>
        <v/>
      </c>
      <c r="E148" s="126"/>
      <c r="F148" s="132" t="str">
        <f>IF(ROWS($F$134:F148)&lt;='ENTRY BY CLASS'!$D$37,ROWS($F$134:F148),"")</f>
        <v/>
      </c>
      <c r="G148" s="133"/>
      <c r="H148" s="134"/>
      <c r="I148" s="119" t="str">
        <f t="shared" si="11"/>
        <v/>
      </c>
    </row>
    <row r="149" spans="1:9">
      <c r="A149" s="132" t="str">
        <f>IF(ROWS($A$134:A149)&lt;='ENTRY BY CLASS'!$C$37,ROWS($A$134:A149),"")</f>
        <v/>
      </c>
      <c r="B149" s="133"/>
      <c r="C149" s="134"/>
      <c r="D149" s="119" t="str">
        <f t="shared" si="10"/>
        <v/>
      </c>
      <c r="E149" s="126"/>
      <c r="F149" s="132" t="str">
        <f>IF(ROWS($F$134:F149)&lt;='ENTRY BY CLASS'!$D$37,ROWS($F$134:F149),"")</f>
        <v/>
      </c>
      <c r="G149" s="133"/>
      <c r="H149" s="134"/>
      <c r="I149" s="119" t="str">
        <f t="shared" si="11"/>
        <v/>
      </c>
    </row>
    <row r="150" spans="1:9">
      <c r="A150" s="132" t="str">
        <f>IF(ROWS($A$134:A150)&lt;='ENTRY BY CLASS'!$C$37,ROWS($A$134:A150),"")</f>
        <v/>
      </c>
      <c r="B150" s="133"/>
      <c r="C150" s="134"/>
      <c r="D150" s="119" t="str">
        <f t="shared" si="10"/>
        <v/>
      </c>
      <c r="E150" s="126"/>
      <c r="F150" s="132" t="str">
        <f>IF(ROWS($F$134:F150)&lt;='ENTRY BY CLASS'!$D$37,ROWS($F$134:F150),"")</f>
        <v/>
      </c>
      <c r="G150" s="133"/>
      <c r="H150" s="134"/>
      <c r="I150" s="119" t="str">
        <f t="shared" si="11"/>
        <v/>
      </c>
    </row>
    <row r="151" spans="1:9">
      <c r="A151" s="132" t="str">
        <f>IF(ROWS($A$134:A151)&lt;='ENTRY BY CLASS'!$C$37,ROWS($A$134:A151),"")</f>
        <v/>
      </c>
      <c r="B151" s="133"/>
      <c r="C151" s="134"/>
      <c r="D151" s="119" t="str">
        <f t="shared" si="10"/>
        <v/>
      </c>
      <c r="E151" s="126"/>
      <c r="F151" s="132" t="str">
        <f>IF(ROWS($F$134:F151)&lt;='ENTRY BY CLASS'!$D$37,ROWS($F$134:F151),"")</f>
        <v/>
      </c>
      <c r="G151" s="133"/>
      <c r="H151" s="134"/>
      <c r="I151" s="119" t="str">
        <f t="shared" si="11"/>
        <v/>
      </c>
    </row>
    <row r="152" spans="1:9">
      <c r="A152" s="132" t="str">
        <f>IF(ROWS($A$134:A152)&lt;='ENTRY BY CLASS'!$C$37,ROWS($A$134:A152),"")</f>
        <v/>
      </c>
      <c r="B152" s="133"/>
      <c r="C152" s="134"/>
      <c r="D152" s="119" t="str">
        <f t="shared" si="10"/>
        <v/>
      </c>
      <c r="E152" s="126"/>
      <c r="F152" s="132" t="str">
        <f>IF(ROWS($F$134:F152)&lt;='ENTRY BY CLASS'!$D$37,ROWS($F$134:F152),"")</f>
        <v/>
      </c>
      <c r="G152" s="133"/>
      <c r="H152" s="134"/>
      <c r="I152" s="119" t="str">
        <f t="shared" si="11"/>
        <v/>
      </c>
    </row>
    <row r="153" spans="1:9">
      <c r="A153" s="132" t="str">
        <f>IF(ROWS($A$134:A153)&lt;='ENTRY BY CLASS'!$C$37,ROWS($A$134:A153),"")</f>
        <v/>
      </c>
      <c r="B153" s="133"/>
      <c r="C153" s="134"/>
      <c r="D153" s="119" t="str">
        <f t="shared" si="10"/>
        <v/>
      </c>
      <c r="E153" s="129"/>
      <c r="F153" s="132" t="str">
        <f>IF(ROWS($F$134:F153)&lt;='ENTRY BY CLASS'!$D$37,ROWS($F$134:F153),"")</f>
        <v/>
      </c>
      <c r="G153" s="133"/>
      <c r="H153" s="134"/>
      <c r="I153" s="119" t="str">
        <f t="shared" si="11"/>
        <v/>
      </c>
    </row>
    <row r="156" spans="1:9" ht="25.05" customHeight="1">
      <c r="A156" s="20" t="s">
        <v>130</v>
      </c>
      <c r="B156" s="20"/>
      <c r="C156" s="123" t="s">
        <v>113</v>
      </c>
      <c r="D156" s="130">
        <f>'ENTRY BY CLASS'!$C$38</f>
        <v>0</v>
      </c>
      <c r="E156" s="124"/>
      <c r="F156" s="33" t="s">
        <v>131</v>
      </c>
      <c r="G156" s="33"/>
      <c r="H156" s="125" t="s">
        <v>113</v>
      </c>
      <c r="I156" s="131">
        <f>'ENTRY BY CLASS'!$D$38</f>
        <v>0</v>
      </c>
    </row>
    <row r="157" spans="1:9" ht="28.05" customHeight="1">
      <c r="A157" s="115" t="s">
        <v>115</v>
      </c>
      <c r="B157" s="115" t="s">
        <v>116</v>
      </c>
      <c r="C157" s="115" t="s">
        <v>117</v>
      </c>
      <c r="D157" s="115" t="s">
        <v>101</v>
      </c>
      <c r="E157" s="126"/>
      <c r="F157" s="127" t="s">
        <v>115</v>
      </c>
      <c r="G157" s="127" t="s">
        <v>116</v>
      </c>
      <c r="H157" s="127" t="s">
        <v>117</v>
      </c>
      <c r="I157" s="127" t="s">
        <v>101</v>
      </c>
    </row>
    <row r="158" spans="1:9">
      <c r="A158" s="132" t="str">
        <f>IF(ROWS($A$158:A158)&lt;='ENTRY BY CLASS'!$C$38,ROWS($A$158:A158),"")</f>
        <v/>
      </c>
      <c r="B158" s="133"/>
      <c r="C158" s="134"/>
      <c r="D158" s="119" t="str">
        <f t="shared" ref="D158:D177" si="12">IF(A158="","",IF(OR(B158="",C158=""),"PERIKSA",IF(AND(C158&gt;=1996,C158&lt;=2008),"LENGKAP","CEK USIA")))</f>
        <v/>
      </c>
      <c r="E158" s="126"/>
      <c r="F158" s="132" t="str">
        <f>IF(ROWS($F$158:F158)&lt;='ENTRY BY CLASS'!$D$38,ROWS($F$158:F158),"")</f>
        <v/>
      </c>
      <c r="G158" s="133"/>
      <c r="H158" s="134"/>
      <c r="I158" s="119" t="str">
        <f t="shared" ref="I158:I177" si="13">IF(F158="","",IF(OR(G158="",H158=""),"PERIKSA",IF(AND(H158&gt;=1996,H158&lt;=2008),"LENGKAP","CEK USIA")))</f>
        <v/>
      </c>
    </row>
    <row r="159" spans="1:9">
      <c r="A159" s="132" t="str">
        <f>IF(ROWS($A$158:A159)&lt;='ENTRY BY CLASS'!$C$38,ROWS($A$158:A159),"")</f>
        <v/>
      </c>
      <c r="B159" s="133"/>
      <c r="C159" s="134"/>
      <c r="D159" s="119" t="str">
        <f t="shared" si="12"/>
        <v/>
      </c>
      <c r="E159" s="126"/>
      <c r="F159" s="132" t="str">
        <f>IF(ROWS($F$158:F159)&lt;='ENTRY BY CLASS'!$D$38,ROWS($F$158:F159),"")</f>
        <v/>
      </c>
      <c r="G159" s="133"/>
      <c r="H159" s="134"/>
      <c r="I159" s="119" t="str">
        <f t="shared" si="13"/>
        <v/>
      </c>
    </row>
    <row r="160" spans="1:9">
      <c r="A160" s="132" t="str">
        <f>IF(ROWS($A$158:A160)&lt;='ENTRY BY CLASS'!$C$38,ROWS($A$158:A160),"")</f>
        <v/>
      </c>
      <c r="B160" s="133"/>
      <c r="C160" s="134"/>
      <c r="D160" s="119" t="str">
        <f t="shared" si="12"/>
        <v/>
      </c>
      <c r="E160" s="126"/>
      <c r="F160" s="132" t="str">
        <f>IF(ROWS($F$158:F160)&lt;='ENTRY BY CLASS'!$D$38,ROWS($F$158:F160),"")</f>
        <v/>
      </c>
      <c r="G160" s="133"/>
      <c r="H160" s="134"/>
      <c r="I160" s="119" t="str">
        <f t="shared" si="13"/>
        <v/>
      </c>
    </row>
    <row r="161" spans="1:9">
      <c r="A161" s="132" t="str">
        <f>IF(ROWS($A$158:A161)&lt;='ENTRY BY CLASS'!$C$38,ROWS($A$158:A161),"")</f>
        <v/>
      </c>
      <c r="B161" s="133"/>
      <c r="C161" s="134"/>
      <c r="D161" s="119" t="str">
        <f t="shared" si="12"/>
        <v/>
      </c>
      <c r="E161" s="126"/>
      <c r="F161" s="132" t="str">
        <f>IF(ROWS($F$158:F161)&lt;='ENTRY BY CLASS'!$D$38,ROWS($F$158:F161),"")</f>
        <v/>
      </c>
      <c r="G161" s="133"/>
      <c r="H161" s="134"/>
      <c r="I161" s="119" t="str">
        <f t="shared" si="13"/>
        <v/>
      </c>
    </row>
    <row r="162" spans="1:9">
      <c r="A162" s="132" t="str">
        <f>IF(ROWS($A$158:A162)&lt;='ENTRY BY CLASS'!$C$38,ROWS($A$158:A162),"")</f>
        <v/>
      </c>
      <c r="B162" s="133"/>
      <c r="C162" s="134"/>
      <c r="D162" s="119" t="str">
        <f t="shared" si="12"/>
        <v/>
      </c>
      <c r="E162" s="126"/>
      <c r="F162" s="132" t="str">
        <f>IF(ROWS($F$158:F162)&lt;='ENTRY BY CLASS'!$D$38,ROWS($F$158:F162),"")</f>
        <v/>
      </c>
      <c r="G162" s="133"/>
      <c r="H162" s="134"/>
      <c r="I162" s="119" t="str">
        <f t="shared" si="13"/>
        <v/>
      </c>
    </row>
    <row r="163" spans="1:9">
      <c r="A163" s="132" t="str">
        <f>IF(ROWS($A$158:A163)&lt;='ENTRY BY CLASS'!$C$38,ROWS($A$158:A163),"")</f>
        <v/>
      </c>
      <c r="B163" s="133"/>
      <c r="C163" s="134"/>
      <c r="D163" s="119" t="str">
        <f t="shared" si="12"/>
        <v/>
      </c>
      <c r="E163" s="126"/>
      <c r="F163" s="132" t="str">
        <f>IF(ROWS($F$158:F163)&lt;='ENTRY BY CLASS'!$D$38,ROWS($F$158:F163),"")</f>
        <v/>
      </c>
      <c r="G163" s="133"/>
      <c r="H163" s="134"/>
      <c r="I163" s="119" t="str">
        <f t="shared" si="13"/>
        <v/>
      </c>
    </row>
    <row r="164" spans="1:9">
      <c r="A164" s="132" t="str">
        <f>IF(ROWS($A$158:A164)&lt;='ENTRY BY CLASS'!$C$38,ROWS($A$158:A164),"")</f>
        <v/>
      </c>
      <c r="B164" s="133"/>
      <c r="C164" s="134"/>
      <c r="D164" s="119" t="str">
        <f t="shared" si="12"/>
        <v/>
      </c>
      <c r="E164" s="126"/>
      <c r="F164" s="132" t="str">
        <f>IF(ROWS($F$158:F164)&lt;='ENTRY BY CLASS'!$D$38,ROWS($F$158:F164),"")</f>
        <v/>
      </c>
      <c r="G164" s="133"/>
      <c r="H164" s="134"/>
      <c r="I164" s="119" t="str">
        <f t="shared" si="13"/>
        <v/>
      </c>
    </row>
    <row r="165" spans="1:9">
      <c r="A165" s="132" t="str">
        <f>IF(ROWS($A$158:A165)&lt;='ENTRY BY CLASS'!$C$38,ROWS($A$158:A165),"")</f>
        <v/>
      </c>
      <c r="B165" s="133"/>
      <c r="C165" s="134"/>
      <c r="D165" s="119" t="str">
        <f t="shared" si="12"/>
        <v/>
      </c>
      <c r="E165" s="126"/>
      <c r="F165" s="132" t="str">
        <f>IF(ROWS($F$158:F165)&lt;='ENTRY BY CLASS'!$D$38,ROWS($F$158:F165),"")</f>
        <v/>
      </c>
      <c r="G165" s="133"/>
      <c r="H165" s="134"/>
      <c r="I165" s="119" t="str">
        <f t="shared" si="13"/>
        <v/>
      </c>
    </row>
    <row r="166" spans="1:9">
      <c r="A166" s="132" t="str">
        <f>IF(ROWS($A$158:A166)&lt;='ENTRY BY CLASS'!$C$38,ROWS($A$158:A166),"")</f>
        <v/>
      </c>
      <c r="B166" s="133"/>
      <c r="C166" s="134"/>
      <c r="D166" s="119" t="str">
        <f t="shared" si="12"/>
        <v/>
      </c>
      <c r="E166" s="126"/>
      <c r="F166" s="132" t="str">
        <f>IF(ROWS($F$158:F166)&lt;='ENTRY BY CLASS'!$D$38,ROWS($F$158:F166),"")</f>
        <v/>
      </c>
      <c r="G166" s="133"/>
      <c r="H166" s="134"/>
      <c r="I166" s="119" t="str">
        <f t="shared" si="13"/>
        <v/>
      </c>
    </row>
    <row r="167" spans="1:9">
      <c r="A167" s="132" t="str">
        <f>IF(ROWS($A$158:A167)&lt;='ENTRY BY CLASS'!$C$38,ROWS($A$158:A167),"")</f>
        <v/>
      </c>
      <c r="B167" s="133"/>
      <c r="C167" s="134"/>
      <c r="D167" s="119" t="str">
        <f t="shared" si="12"/>
        <v/>
      </c>
      <c r="E167" s="126"/>
      <c r="F167" s="132" t="str">
        <f>IF(ROWS($F$158:F167)&lt;='ENTRY BY CLASS'!$D$38,ROWS($F$158:F167),"")</f>
        <v/>
      </c>
      <c r="G167" s="133"/>
      <c r="H167" s="134"/>
      <c r="I167" s="119" t="str">
        <f t="shared" si="13"/>
        <v/>
      </c>
    </row>
    <row r="168" spans="1:9">
      <c r="A168" s="132" t="str">
        <f>IF(ROWS($A$158:A168)&lt;='ENTRY BY CLASS'!$C$38,ROWS($A$158:A168),"")</f>
        <v/>
      </c>
      <c r="B168" s="133"/>
      <c r="C168" s="134"/>
      <c r="D168" s="119" t="str">
        <f t="shared" si="12"/>
        <v/>
      </c>
      <c r="E168" s="126"/>
      <c r="F168" s="132" t="str">
        <f>IF(ROWS($F$158:F168)&lt;='ENTRY BY CLASS'!$D$38,ROWS($F$158:F168),"")</f>
        <v/>
      </c>
      <c r="G168" s="133"/>
      <c r="H168" s="134"/>
      <c r="I168" s="119" t="str">
        <f t="shared" si="13"/>
        <v/>
      </c>
    </row>
    <row r="169" spans="1:9">
      <c r="A169" s="132" t="str">
        <f>IF(ROWS($A$158:A169)&lt;='ENTRY BY CLASS'!$C$38,ROWS($A$158:A169),"")</f>
        <v/>
      </c>
      <c r="B169" s="133"/>
      <c r="C169" s="134"/>
      <c r="D169" s="119" t="str">
        <f t="shared" si="12"/>
        <v/>
      </c>
      <c r="E169" s="126"/>
      <c r="F169" s="132" t="str">
        <f>IF(ROWS($F$158:F169)&lt;='ENTRY BY CLASS'!$D$38,ROWS($F$158:F169),"")</f>
        <v/>
      </c>
      <c r="G169" s="133"/>
      <c r="H169" s="134"/>
      <c r="I169" s="119" t="str">
        <f t="shared" si="13"/>
        <v/>
      </c>
    </row>
    <row r="170" spans="1:9">
      <c r="A170" s="132" t="str">
        <f>IF(ROWS($A$158:A170)&lt;='ENTRY BY CLASS'!$C$38,ROWS($A$158:A170),"")</f>
        <v/>
      </c>
      <c r="B170" s="133"/>
      <c r="C170" s="134"/>
      <c r="D170" s="119" t="str">
        <f t="shared" si="12"/>
        <v/>
      </c>
      <c r="E170" s="126"/>
      <c r="F170" s="132" t="str">
        <f>IF(ROWS($F$158:F170)&lt;='ENTRY BY CLASS'!$D$38,ROWS($F$158:F170),"")</f>
        <v/>
      </c>
      <c r="G170" s="133"/>
      <c r="H170" s="134"/>
      <c r="I170" s="119" t="str">
        <f t="shared" si="13"/>
        <v/>
      </c>
    </row>
    <row r="171" spans="1:9">
      <c r="A171" s="132" t="str">
        <f>IF(ROWS($A$158:A171)&lt;='ENTRY BY CLASS'!$C$38,ROWS($A$158:A171),"")</f>
        <v/>
      </c>
      <c r="B171" s="133"/>
      <c r="C171" s="134"/>
      <c r="D171" s="119" t="str">
        <f t="shared" si="12"/>
        <v/>
      </c>
      <c r="E171" s="126"/>
      <c r="F171" s="132" t="str">
        <f>IF(ROWS($F$158:F171)&lt;='ENTRY BY CLASS'!$D$38,ROWS($F$158:F171),"")</f>
        <v/>
      </c>
      <c r="G171" s="133"/>
      <c r="H171" s="134"/>
      <c r="I171" s="119" t="str">
        <f t="shared" si="13"/>
        <v/>
      </c>
    </row>
    <row r="172" spans="1:9">
      <c r="A172" s="132" t="str">
        <f>IF(ROWS($A$158:A172)&lt;='ENTRY BY CLASS'!$C$38,ROWS($A$158:A172),"")</f>
        <v/>
      </c>
      <c r="B172" s="133"/>
      <c r="C172" s="134"/>
      <c r="D172" s="119" t="str">
        <f t="shared" si="12"/>
        <v/>
      </c>
      <c r="E172" s="126"/>
      <c r="F172" s="132" t="str">
        <f>IF(ROWS($F$158:F172)&lt;='ENTRY BY CLASS'!$D$38,ROWS($F$158:F172),"")</f>
        <v/>
      </c>
      <c r="G172" s="133"/>
      <c r="H172" s="134"/>
      <c r="I172" s="119" t="str">
        <f t="shared" si="13"/>
        <v/>
      </c>
    </row>
    <row r="173" spans="1:9">
      <c r="A173" s="132" t="str">
        <f>IF(ROWS($A$158:A173)&lt;='ENTRY BY CLASS'!$C$38,ROWS($A$158:A173),"")</f>
        <v/>
      </c>
      <c r="B173" s="133"/>
      <c r="C173" s="134"/>
      <c r="D173" s="119" t="str">
        <f t="shared" si="12"/>
        <v/>
      </c>
      <c r="E173" s="126"/>
      <c r="F173" s="132" t="str">
        <f>IF(ROWS($F$158:F173)&lt;='ENTRY BY CLASS'!$D$38,ROWS($F$158:F173),"")</f>
        <v/>
      </c>
      <c r="G173" s="133"/>
      <c r="H173" s="134"/>
      <c r="I173" s="119" t="str">
        <f t="shared" si="13"/>
        <v/>
      </c>
    </row>
    <row r="174" spans="1:9">
      <c r="A174" s="132" t="str">
        <f>IF(ROWS($A$158:A174)&lt;='ENTRY BY CLASS'!$C$38,ROWS($A$158:A174),"")</f>
        <v/>
      </c>
      <c r="B174" s="133"/>
      <c r="C174" s="134"/>
      <c r="D174" s="119" t="str">
        <f t="shared" si="12"/>
        <v/>
      </c>
      <c r="E174" s="126"/>
      <c r="F174" s="132" t="str">
        <f>IF(ROWS($F$158:F174)&lt;='ENTRY BY CLASS'!$D$38,ROWS($F$158:F174),"")</f>
        <v/>
      </c>
      <c r="G174" s="133"/>
      <c r="H174" s="134"/>
      <c r="I174" s="119" t="str">
        <f t="shared" si="13"/>
        <v/>
      </c>
    </row>
    <row r="175" spans="1:9">
      <c r="A175" s="132" t="str">
        <f>IF(ROWS($A$158:A175)&lt;='ENTRY BY CLASS'!$C$38,ROWS($A$158:A175),"")</f>
        <v/>
      </c>
      <c r="B175" s="133"/>
      <c r="C175" s="134"/>
      <c r="D175" s="119" t="str">
        <f t="shared" si="12"/>
        <v/>
      </c>
      <c r="E175" s="126"/>
      <c r="F175" s="132" t="str">
        <f>IF(ROWS($F$158:F175)&lt;='ENTRY BY CLASS'!$D$38,ROWS($F$158:F175),"")</f>
        <v/>
      </c>
      <c r="G175" s="133"/>
      <c r="H175" s="134"/>
      <c r="I175" s="119" t="str">
        <f t="shared" si="13"/>
        <v/>
      </c>
    </row>
    <row r="176" spans="1:9">
      <c r="A176" s="132" t="str">
        <f>IF(ROWS($A$158:A176)&lt;='ENTRY BY CLASS'!$C$38,ROWS($A$158:A176),"")</f>
        <v/>
      </c>
      <c r="B176" s="133"/>
      <c r="C176" s="134"/>
      <c r="D176" s="119" t="str">
        <f t="shared" si="12"/>
        <v/>
      </c>
      <c r="E176" s="126"/>
      <c r="F176" s="132" t="str">
        <f>IF(ROWS($F$158:F176)&lt;='ENTRY BY CLASS'!$D$38,ROWS($F$158:F176),"")</f>
        <v/>
      </c>
      <c r="G176" s="133"/>
      <c r="H176" s="134"/>
      <c r="I176" s="119" t="str">
        <f t="shared" si="13"/>
        <v/>
      </c>
    </row>
    <row r="177" spans="1:9">
      <c r="A177" s="132" t="str">
        <f>IF(ROWS($A$158:A177)&lt;='ENTRY BY CLASS'!$C$38,ROWS($A$158:A177),"")</f>
        <v/>
      </c>
      <c r="B177" s="133"/>
      <c r="C177" s="134"/>
      <c r="D177" s="119" t="str">
        <f t="shared" si="12"/>
        <v/>
      </c>
      <c r="E177" s="129"/>
      <c r="F177" s="132" t="str">
        <f>IF(ROWS($F$158:F177)&lt;='ENTRY BY CLASS'!$D$38,ROWS($F$158:F177),"")</f>
        <v/>
      </c>
      <c r="G177" s="133"/>
      <c r="H177" s="134"/>
      <c r="I177" s="119" t="str">
        <f t="shared" si="13"/>
        <v/>
      </c>
    </row>
    <row r="180" spans="1:9" ht="25.05" customHeight="1">
      <c r="A180" s="20" t="s">
        <v>181</v>
      </c>
      <c r="B180" s="20"/>
      <c r="C180" s="123" t="s">
        <v>113</v>
      </c>
      <c r="D180" s="130">
        <f>'ENTRY BY CLASS'!$C$43</f>
        <v>0</v>
      </c>
      <c r="E180" s="124"/>
      <c r="F180" s="33" t="s">
        <v>182</v>
      </c>
      <c r="G180" s="33"/>
      <c r="H180" s="125" t="s">
        <v>113</v>
      </c>
      <c r="I180" s="131">
        <f>'ENTRY BY CLASS'!$D$43</f>
        <v>0</v>
      </c>
    </row>
    <row r="181" spans="1:9" ht="28.05" customHeight="1">
      <c r="A181" s="115" t="s">
        <v>115</v>
      </c>
      <c r="B181" s="115" t="s">
        <v>116</v>
      </c>
      <c r="C181" s="115" t="s">
        <v>117</v>
      </c>
      <c r="D181" s="115" t="s">
        <v>101</v>
      </c>
      <c r="E181" s="126"/>
      <c r="F181" s="127" t="s">
        <v>115</v>
      </c>
      <c r="G181" s="127" t="s">
        <v>116</v>
      </c>
      <c r="H181" s="127" t="s">
        <v>117</v>
      </c>
      <c r="I181" s="127" t="s">
        <v>101</v>
      </c>
    </row>
    <row r="182" spans="1:9">
      <c r="A182" s="132" t="str">
        <f>IF(ROWS($A$182:A182)&lt;='ENTRY BY CLASS'!$C$43,ROWS($A$182:A182),"")</f>
        <v/>
      </c>
      <c r="B182" s="133"/>
      <c r="C182" s="134"/>
      <c r="D182" s="119" t="str">
        <f t="shared" ref="D182:D196" si="14">IF(A182="","",IF(OR(B182="",C182=""),"PERIKSA",IF(AND(C182&gt;=2012,C182&lt;=2014),"LENGKAP","CEK USIA")))</f>
        <v/>
      </c>
      <c r="E182" s="126"/>
      <c r="F182" s="132" t="str">
        <f>IF(ROWS($F$182:F182)&lt;='ENTRY BY CLASS'!$D$43,ROWS($F$182:F182),"")</f>
        <v/>
      </c>
      <c r="G182" s="133"/>
      <c r="H182" s="134"/>
      <c r="I182" s="119" t="str">
        <f t="shared" ref="I182:I196" si="15">IF(F182="","",IF(OR(G182="",H182=""),"PERIKSA",IF(AND(H182&gt;=2012,H182&lt;=2014),"LENGKAP","CEK USIA")))</f>
        <v/>
      </c>
    </row>
    <row r="183" spans="1:9">
      <c r="A183" s="132" t="str">
        <f>IF(ROWS($A$182:A183)&lt;='ENTRY BY CLASS'!$C$43,ROWS($A$182:A183),"")</f>
        <v/>
      </c>
      <c r="B183" s="133"/>
      <c r="C183" s="134"/>
      <c r="D183" s="119" t="str">
        <f t="shared" si="14"/>
        <v/>
      </c>
      <c r="E183" s="126"/>
      <c r="F183" s="132" t="str">
        <f>IF(ROWS($F$182:F183)&lt;='ENTRY BY CLASS'!$D$43,ROWS($F$182:F183),"")</f>
        <v/>
      </c>
      <c r="G183" s="133"/>
      <c r="H183" s="134"/>
      <c r="I183" s="119" t="str">
        <f t="shared" si="15"/>
        <v/>
      </c>
    </row>
    <row r="184" spans="1:9">
      <c r="A184" s="132" t="str">
        <f>IF(ROWS($A$182:A184)&lt;='ENTRY BY CLASS'!$C$43,ROWS($A$182:A184),"")</f>
        <v/>
      </c>
      <c r="B184" s="133"/>
      <c r="C184" s="134"/>
      <c r="D184" s="119" t="str">
        <f t="shared" si="14"/>
        <v/>
      </c>
      <c r="E184" s="126"/>
      <c r="F184" s="132" t="str">
        <f>IF(ROWS($F$182:F184)&lt;='ENTRY BY CLASS'!$D$43,ROWS($F$182:F184),"")</f>
        <v/>
      </c>
      <c r="G184" s="133"/>
      <c r="H184" s="134"/>
      <c r="I184" s="119" t="str">
        <f t="shared" si="15"/>
        <v/>
      </c>
    </row>
    <row r="185" spans="1:9">
      <c r="A185" s="132" t="str">
        <f>IF(ROWS($A$182:A185)&lt;='ENTRY BY CLASS'!$C$43,ROWS($A$182:A185),"")</f>
        <v/>
      </c>
      <c r="B185" s="133"/>
      <c r="C185" s="134"/>
      <c r="D185" s="119" t="str">
        <f t="shared" si="14"/>
        <v/>
      </c>
      <c r="E185" s="126"/>
      <c r="F185" s="132" t="str">
        <f>IF(ROWS($F$182:F185)&lt;='ENTRY BY CLASS'!$D$43,ROWS($F$182:F185),"")</f>
        <v/>
      </c>
      <c r="G185" s="133"/>
      <c r="H185" s="134"/>
      <c r="I185" s="119" t="str">
        <f t="shared" si="15"/>
        <v/>
      </c>
    </row>
    <row r="186" spans="1:9">
      <c r="A186" s="132" t="str">
        <f>IF(ROWS($A$182:A186)&lt;='ENTRY BY CLASS'!$C$43,ROWS($A$182:A186),"")</f>
        <v/>
      </c>
      <c r="B186" s="133"/>
      <c r="C186" s="134"/>
      <c r="D186" s="119" t="str">
        <f t="shared" si="14"/>
        <v/>
      </c>
      <c r="E186" s="126"/>
      <c r="F186" s="132" t="str">
        <f>IF(ROWS($F$182:F186)&lt;='ENTRY BY CLASS'!$D$43,ROWS($F$182:F186),"")</f>
        <v/>
      </c>
      <c r="G186" s="133"/>
      <c r="H186" s="134"/>
      <c r="I186" s="119" t="str">
        <f t="shared" si="15"/>
        <v/>
      </c>
    </row>
    <row r="187" spans="1:9">
      <c r="A187" s="132" t="str">
        <f>IF(ROWS($A$182:A187)&lt;='ENTRY BY CLASS'!$C$43,ROWS($A$182:A187),"")</f>
        <v/>
      </c>
      <c r="B187" s="133"/>
      <c r="C187" s="134"/>
      <c r="D187" s="119" t="str">
        <f t="shared" si="14"/>
        <v/>
      </c>
      <c r="E187" s="126"/>
      <c r="F187" s="132" t="str">
        <f>IF(ROWS($F$182:F187)&lt;='ENTRY BY CLASS'!$D$43,ROWS($F$182:F187),"")</f>
        <v/>
      </c>
      <c r="G187" s="133"/>
      <c r="H187" s="134"/>
      <c r="I187" s="119" t="str">
        <f t="shared" si="15"/>
        <v/>
      </c>
    </row>
    <row r="188" spans="1:9">
      <c r="A188" s="132" t="str">
        <f>IF(ROWS($A$182:A188)&lt;='ENTRY BY CLASS'!$C$43,ROWS($A$182:A188),"")</f>
        <v/>
      </c>
      <c r="B188" s="133"/>
      <c r="C188" s="134"/>
      <c r="D188" s="119" t="str">
        <f t="shared" si="14"/>
        <v/>
      </c>
      <c r="E188" s="126"/>
      <c r="F188" s="132" t="str">
        <f>IF(ROWS($F$182:F188)&lt;='ENTRY BY CLASS'!$D$43,ROWS($F$182:F188),"")</f>
        <v/>
      </c>
      <c r="G188" s="133"/>
      <c r="H188" s="134"/>
      <c r="I188" s="119" t="str">
        <f t="shared" si="15"/>
        <v/>
      </c>
    </row>
    <row r="189" spans="1:9">
      <c r="A189" s="132" t="str">
        <f>IF(ROWS($A$182:A189)&lt;='ENTRY BY CLASS'!$C$43,ROWS($A$182:A189),"")</f>
        <v/>
      </c>
      <c r="B189" s="133"/>
      <c r="C189" s="134"/>
      <c r="D189" s="119" t="str">
        <f t="shared" si="14"/>
        <v/>
      </c>
      <c r="E189" s="126"/>
      <c r="F189" s="132" t="str">
        <f>IF(ROWS($F$182:F189)&lt;='ENTRY BY CLASS'!$D$43,ROWS($F$182:F189),"")</f>
        <v/>
      </c>
      <c r="G189" s="133"/>
      <c r="H189" s="134"/>
      <c r="I189" s="119" t="str">
        <f t="shared" si="15"/>
        <v/>
      </c>
    </row>
    <row r="190" spans="1:9">
      <c r="A190" s="132" t="str">
        <f>IF(ROWS($A$182:A190)&lt;='ENTRY BY CLASS'!$C$43,ROWS($A$182:A190),"")</f>
        <v/>
      </c>
      <c r="B190" s="133"/>
      <c r="C190" s="134"/>
      <c r="D190" s="119" t="str">
        <f t="shared" si="14"/>
        <v/>
      </c>
      <c r="E190" s="126"/>
      <c r="F190" s="132" t="str">
        <f>IF(ROWS($F$182:F190)&lt;='ENTRY BY CLASS'!$D$43,ROWS($F$182:F190),"")</f>
        <v/>
      </c>
      <c r="G190" s="133"/>
      <c r="H190" s="134"/>
      <c r="I190" s="119" t="str">
        <f t="shared" si="15"/>
        <v/>
      </c>
    </row>
    <row r="191" spans="1:9">
      <c r="A191" s="132" t="str">
        <f>IF(ROWS($A$182:A191)&lt;='ENTRY BY CLASS'!$C$43,ROWS($A$182:A191),"")</f>
        <v/>
      </c>
      <c r="B191" s="133"/>
      <c r="C191" s="134"/>
      <c r="D191" s="119" t="str">
        <f t="shared" si="14"/>
        <v/>
      </c>
      <c r="E191" s="126"/>
      <c r="F191" s="132" t="str">
        <f>IF(ROWS($F$182:F191)&lt;='ENTRY BY CLASS'!$D$43,ROWS($F$182:F191),"")</f>
        <v/>
      </c>
      <c r="G191" s="133"/>
      <c r="H191" s="134"/>
      <c r="I191" s="119" t="str">
        <f t="shared" si="15"/>
        <v/>
      </c>
    </row>
    <row r="192" spans="1:9">
      <c r="A192" s="132" t="str">
        <f>IF(ROWS($A$182:A192)&lt;='ENTRY BY CLASS'!$C$43,ROWS($A$182:A192),"")</f>
        <v/>
      </c>
      <c r="B192" s="133"/>
      <c r="C192" s="134"/>
      <c r="D192" s="119" t="str">
        <f t="shared" si="14"/>
        <v/>
      </c>
      <c r="E192" s="126"/>
      <c r="F192" s="132" t="str">
        <f>IF(ROWS($F$182:F192)&lt;='ENTRY BY CLASS'!$D$43,ROWS($F$182:F192),"")</f>
        <v/>
      </c>
      <c r="G192" s="133"/>
      <c r="H192" s="134"/>
      <c r="I192" s="119" t="str">
        <f t="shared" si="15"/>
        <v/>
      </c>
    </row>
    <row r="193" spans="1:9">
      <c r="A193" s="132" t="str">
        <f>IF(ROWS($A$182:A193)&lt;='ENTRY BY CLASS'!$C$43,ROWS($A$182:A193),"")</f>
        <v/>
      </c>
      <c r="B193" s="133"/>
      <c r="C193" s="134"/>
      <c r="D193" s="119" t="str">
        <f t="shared" si="14"/>
        <v/>
      </c>
      <c r="E193" s="126"/>
      <c r="F193" s="132" t="str">
        <f>IF(ROWS($F$182:F193)&lt;='ENTRY BY CLASS'!$D$43,ROWS($F$182:F193),"")</f>
        <v/>
      </c>
      <c r="G193" s="133"/>
      <c r="H193" s="134"/>
      <c r="I193" s="119" t="str">
        <f t="shared" si="15"/>
        <v/>
      </c>
    </row>
    <row r="194" spans="1:9">
      <c r="A194" s="132" t="str">
        <f>IF(ROWS($A$182:A194)&lt;='ENTRY BY CLASS'!$C$43,ROWS($A$182:A194),"")</f>
        <v/>
      </c>
      <c r="B194" s="133"/>
      <c r="C194" s="134"/>
      <c r="D194" s="119" t="str">
        <f t="shared" si="14"/>
        <v/>
      </c>
      <c r="E194" s="126"/>
      <c r="F194" s="132" t="str">
        <f>IF(ROWS($F$182:F194)&lt;='ENTRY BY CLASS'!$D$43,ROWS($F$182:F194),"")</f>
        <v/>
      </c>
      <c r="G194" s="133"/>
      <c r="H194" s="134"/>
      <c r="I194" s="119" t="str">
        <f t="shared" si="15"/>
        <v/>
      </c>
    </row>
    <row r="195" spans="1:9">
      <c r="A195" s="132" t="str">
        <f>IF(ROWS($A$182:A195)&lt;='ENTRY BY CLASS'!$C$43,ROWS($A$182:A195),"")</f>
        <v/>
      </c>
      <c r="B195" s="133"/>
      <c r="C195" s="134"/>
      <c r="D195" s="119" t="str">
        <f t="shared" si="14"/>
        <v/>
      </c>
      <c r="E195" s="126"/>
      <c r="F195" s="132" t="str">
        <f>IF(ROWS($F$182:F195)&lt;='ENTRY BY CLASS'!$D$43,ROWS($F$182:F195),"")</f>
        <v/>
      </c>
      <c r="G195" s="133"/>
      <c r="H195" s="134"/>
      <c r="I195" s="119" t="str">
        <f t="shared" si="15"/>
        <v/>
      </c>
    </row>
    <row r="196" spans="1:9">
      <c r="A196" s="132" t="str">
        <f>IF(ROWS($A$182:A196)&lt;='ENTRY BY CLASS'!$C$43,ROWS($A$182:A196),"")</f>
        <v/>
      </c>
      <c r="B196" s="133"/>
      <c r="C196" s="134"/>
      <c r="D196" s="119" t="str">
        <f t="shared" si="14"/>
        <v/>
      </c>
      <c r="E196" s="129"/>
      <c r="F196" s="132" t="str">
        <f>IF(ROWS($F$182:F196)&lt;='ENTRY BY CLASS'!$D$43,ROWS($F$182:F196),"")</f>
        <v/>
      </c>
      <c r="G196" s="133"/>
      <c r="H196" s="134"/>
      <c r="I196" s="119" t="str">
        <f t="shared" si="15"/>
        <v/>
      </c>
    </row>
    <row r="199" spans="1:9" ht="25.05" customHeight="1">
      <c r="A199" s="20" t="s">
        <v>183</v>
      </c>
      <c r="B199" s="20"/>
      <c r="C199" s="123" t="s">
        <v>113</v>
      </c>
      <c r="D199" s="130">
        <f>'ENTRY BY CLASS'!$C$44</f>
        <v>0</v>
      </c>
      <c r="E199" s="124"/>
      <c r="F199" s="33" t="s">
        <v>184</v>
      </c>
      <c r="G199" s="33"/>
      <c r="H199" s="125" t="s">
        <v>113</v>
      </c>
      <c r="I199" s="131">
        <f>'ENTRY BY CLASS'!$D$44</f>
        <v>0</v>
      </c>
    </row>
    <row r="200" spans="1:9" ht="28.05" customHeight="1">
      <c r="A200" s="115" t="s">
        <v>115</v>
      </c>
      <c r="B200" s="115" t="s">
        <v>116</v>
      </c>
      <c r="C200" s="115" t="s">
        <v>117</v>
      </c>
      <c r="D200" s="115" t="s">
        <v>101</v>
      </c>
      <c r="E200" s="126"/>
      <c r="F200" s="127" t="s">
        <v>115</v>
      </c>
      <c r="G200" s="127" t="s">
        <v>116</v>
      </c>
      <c r="H200" s="127" t="s">
        <v>117</v>
      </c>
      <c r="I200" s="127" t="s">
        <v>101</v>
      </c>
    </row>
    <row r="201" spans="1:9">
      <c r="A201" s="132" t="str">
        <f>IF(ROWS($A$201:A201)&lt;='ENTRY BY CLASS'!$C$44,ROWS($A$201:A201),"")</f>
        <v/>
      </c>
      <c r="B201" s="133"/>
      <c r="C201" s="134"/>
      <c r="D201" s="119" t="str">
        <f t="shared" ref="D201:D215" si="16">IF(A201="","",IF(OR(B201="",C201=""),"PERIKSA",IF(AND(C201&gt;=2009,C201&lt;=2011),"LENGKAP","CEK USIA")))</f>
        <v/>
      </c>
      <c r="E201" s="126"/>
      <c r="F201" s="132" t="str">
        <f>IF(ROWS($F$201:F201)&lt;='ENTRY BY CLASS'!$D$44,ROWS($F$201:F201),"")</f>
        <v/>
      </c>
      <c r="G201" s="133"/>
      <c r="H201" s="134"/>
      <c r="I201" s="119" t="str">
        <f t="shared" ref="I201:I215" si="17">IF(F201="","",IF(OR(G201="",H201=""),"PERIKSA",IF(AND(H201&gt;=2009,H201&lt;=2011),"LENGKAP","CEK USIA")))</f>
        <v/>
      </c>
    </row>
    <row r="202" spans="1:9">
      <c r="A202" s="132" t="str">
        <f>IF(ROWS($A$201:A202)&lt;='ENTRY BY CLASS'!$C$44,ROWS($A$201:A202),"")</f>
        <v/>
      </c>
      <c r="B202" s="133"/>
      <c r="C202" s="134"/>
      <c r="D202" s="119" t="str">
        <f t="shared" si="16"/>
        <v/>
      </c>
      <c r="E202" s="126"/>
      <c r="F202" s="132" t="str">
        <f>IF(ROWS($F$201:F202)&lt;='ENTRY BY CLASS'!$D$44,ROWS($F$201:F202),"")</f>
        <v/>
      </c>
      <c r="G202" s="133"/>
      <c r="H202" s="134"/>
      <c r="I202" s="119" t="str">
        <f t="shared" si="17"/>
        <v/>
      </c>
    </row>
    <row r="203" spans="1:9">
      <c r="A203" s="132" t="str">
        <f>IF(ROWS($A$201:A203)&lt;='ENTRY BY CLASS'!$C$44,ROWS($A$201:A203),"")</f>
        <v/>
      </c>
      <c r="B203" s="133"/>
      <c r="C203" s="134"/>
      <c r="D203" s="119" t="str">
        <f t="shared" si="16"/>
        <v/>
      </c>
      <c r="E203" s="126"/>
      <c r="F203" s="132" t="str">
        <f>IF(ROWS($F$201:F203)&lt;='ENTRY BY CLASS'!$D$44,ROWS($F$201:F203),"")</f>
        <v/>
      </c>
      <c r="G203" s="133"/>
      <c r="H203" s="134"/>
      <c r="I203" s="119" t="str">
        <f t="shared" si="17"/>
        <v/>
      </c>
    </row>
    <row r="204" spans="1:9">
      <c r="A204" s="132" t="str">
        <f>IF(ROWS($A$201:A204)&lt;='ENTRY BY CLASS'!$C$44,ROWS($A$201:A204),"")</f>
        <v/>
      </c>
      <c r="B204" s="133"/>
      <c r="C204" s="134"/>
      <c r="D204" s="119" t="str">
        <f t="shared" si="16"/>
        <v/>
      </c>
      <c r="E204" s="126"/>
      <c r="F204" s="132" t="str">
        <f>IF(ROWS($F$201:F204)&lt;='ENTRY BY CLASS'!$D$44,ROWS($F$201:F204),"")</f>
        <v/>
      </c>
      <c r="G204" s="133"/>
      <c r="H204" s="134"/>
      <c r="I204" s="119" t="str">
        <f t="shared" si="17"/>
        <v/>
      </c>
    </row>
    <row r="205" spans="1:9">
      <c r="A205" s="132" t="str">
        <f>IF(ROWS($A$201:A205)&lt;='ENTRY BY CLASS'!$C$44,ROWS($A$201:A205),"")</f>
        <v/>
      </c>
      <c r="B205" s="133"/>
      <c r="C205" s="134"/>
      <c r="D205" s="119" t="str">
        <f t="shared" si="16"/>
        <v/>
      </c>
      <c r="E205" s="126"/>
      <c r="F205" s="132" t="str">
        <f>IF(ROWS($F$201:F205)&lt;='ENTRY BY CLASS'!$D$44,ROWS($F$201:F205),"")</f>
        <v/>
      </c>
      <c r="G205" s="133"/>
      <c r="H205" s="134"/>
      <c r="I205" s="119" t="str">
        <f t="shared" si="17"/>
        <v/>
      </c>
    </row>
    <row r="206" spans="1:9">
      <c r="A206" s="132" t="str">
        <f>IF(ROWS($A$201:A206)&lt;='ENTRY BY CLASS'!$C$44,ROWS($A$201:A206),"")</f>
        <v/>
      </c>
      <c r="B206" s="133"/>
      <c r="C206" s="134"/>
      <c r="D206" s="119" t="str">
        <f t="shared" si="16"/>
        <v/>
      </c>
      <c r="E206" s="126"/>
      <c r="F206" s="132" t="str">
        <f>IF(ROWS($F$201:F206)&lt;='ENTRY BY CLASS'!$D$44,ROWS($F$201:F206),"")</f>
        <v/>
      </c>
      <c r="G206" s="133"/>
      <c r="H206" s="134"/>
      <c r="I206" s="119" t="str">
        <f t="shared" si="17"/>
        <v/>
      </c>
    </row>
    <row r="207" spans="1:9">
      <c r="A207" s="132" t="str">
        <f>IF(ROWS($A$201:A207)&lt;='ENTRY BY CLASS'!$C$44,ROWS($A$201:A207),"")</f>
        <v/>
      </c>
      <c r="B207" s="133"/>
      <c r="C207" s="134"/>
      <c r="D207" s="119" t="str">
        <f t="shared" si="16"/>
        <v/>
      </c>
      <c r="E207" s="126"/>
      <c r="F207" s="132" t="str">
        <f>IF(ROWS($F$201:F207)&lt;='ENTRY BY CLASS'!$D$44,ROWS($F$201:F207),"")</f>
        <v/>
      </c>
      <c r="G207" s="133"/>
      <c r="H207" s="134"/>
      <c r="I207" s="119" t="str">
        <f t="shared" si="17"/>
        <v/>
      </c>
    </row>
    <row r="208" spans="1:9">
      <c r="A208" s="132" t="str">
        <f>IF(ROWS($A$201:A208)&lt;='ENTRY BY CLASS'!$C$44,ROWS($A$201:A208),"")</f>
        <v/>
      </c>
      <c r="B208" s="133"/>
      <c r="C208" s="134"/>
      <c r="D208" s="119" t="str">
        <f t="shared" si="16"/>
        <v/>
      </c>
      <c r="E208" s="126"/>
      <c r="F208" s="132" t="str">
        <f>IF(ROWS($F$201:F208)&lt;='ENTRY BY CLASS'!$D$44,ROWS($F$201:F208),"")</f>
        <v/>
      </c>
      <c r="G208" s="133"/>
      <c r="H208" s="134"/>
      <c r="I208" s="119" t="str">
        <f t="shared" si="17"/>
        <v/>
      </c>
    </row>
    <row r="209" spans="1:9">
      <c r="A209" s="132" t="str">
        <f>IF(ROWS($A$201:A209)&lt;='ENTRY BY CLASS'!$C$44,ROWS($A$201:A209),"")</f>
        <v/>
      </c>
      <c r="B209" s="133"/>
      <c r="C209" s="134"/>
      <c r="D209" s="119" t="str">
        <f t="shared" si="16"/>
        <v/>
      </c>
      <c r="E209" s="126"/>
      <c r="F209" s="132" t="str">
        <f>IF(ROWS($F$201:F209)&lt;='ENTRY BY CLASS'!$D$44,ROWS($F$201:F209),"")</f>
        <v/>
      </c>
      <c r="G209" s="133"/>
      <c r="H209" s="134"/>
      <c r="I209" s="119" t="str">
        <f t="shared" si="17"/>
        <v/>
      </c>
    </row>
    <row r="210" spans="1:9">
      <c r="A210" s="132" t="str">
        <f>IF(ROWS($A$201:A210)&lt;='ENTRY BY CLASS'!$C$44,ROWS($A$201:A210),"")</f>
        <v/>
      </c>
      <c r="B210" s="133"/>
      <c r="C210" s="134"/>
      <c r="D210" s="119" t="str">
        <f t="shared" si="16"/>
        <v/>
      </c>
      <c r="E210" s="126"/>
      <c r="F210" s="132" t="str">
        <f>IF(ROWS($F$201:F210)&lt;='ENTRY BY CLASS'!$D$44,ROWS($F$201:F210),"")</f>
        <v/>
      </c>
      <c r="G210" s="133"/>
      <c r="H210" s="134"/>
      <c r="I210" s="119" t="str">
        <f t="shared" si="17"/>
        <v/>
      </c>
    </row>
    <row r="211" spans="1:9">
      <c r="A211" s="132" t="str">
        <f>IF(ROWS($A$201:A211)&lt;='ENTRY BY CLASS'!$C$44,ROWS($A$201:A211),"")</f>
        <v/>
      </c>
      <c r="B211" s="133"/>
      <c r="C211" s="134"/>
      <c r="D211" s="119" t="str">
        <f t="shared" si="16"/>
        <v/>
      </c>
      <c r="E211" s="126"/>
      <c r="F211" s="132" t="str">
        <f>IF(ROWS($F$201:F211)&lt;='ENTRY BY CLASS'!$D$44,ROWS($F$201:F211),"")</f>
        <v/>
      </c>
      <c r="G211" s="133"/>
      <c r="H211" s="134"/>
      <c r="I211" s="119" t="str">
        <f t="shared" si="17"/>
        <v/>
      </c>
    </row>
    <row r="212" spans="1:9">
      <c r="A212" s="132" t="str">
        <f>IF(ROWS($A$201:A212)&lt;='ENTRY BY CLASS'!$C$44,ROWS($A$201:A212),"")</f>
        <v/>
      </c>
      <c r="B212" s="133"/>
      <c r="C212" s="134"/>
      <c r="D212" s="119" t="str">
        <f t="shared" si="16"/>
        <v/>
      </c>
      <c r="E212" s="126"/>
      <c r="F212" s="132" t="str">
        <f>IF(ROWS($F$201:F212)&lt;='ENTRY BY CLASS'!$D$44,ROWS($F$201:F212),"")</f>
        <v/>
      </c>
      <c r="G212" s="133"/>
      <c r="H212" s="134"/>
      <c r="I212" s="119" t="str">
        <f t="shared" si="17"/>
        <v/>
      </c>
    </row>
    <row r="213" spans="1:9">
      <c r="A213" s="132" t="str">
        <f>IF(ROWS($A$201:A213)&lt;='ENTRY BY CLASS'!$C$44,ROWS($A$201:A213),"")</f>
        <v/>
      </c>
      <c r="B213" s="133"/>
      <c r="C213" s="134"/>
      <c r="D213" s="119" t="str">
        <f t="shared" si="16"/>
        <v/>
      </c>
      <c r="E213" s="126"/>
      <c r="F213" s="132" t="str">
        <f>IF(ROWS($F$201:F213)&lt;='ENTRY BY CLASS'!$D$44,ROWS($F$201:F213),"")</f>
        <v/>
      </c>
      <c r="G213" s="133"/>
      <c r="H213" s="134"/>
      <c r="I213" s="119" t="str">
        <f t="shared" si="17"/>
        <v/>
      </c>
    </row>
    <row r="214" spans="1:9">
      <c r="A214" s="132" t="str">
        <f>IF(ROWS($A$201:A214)&lt;='ENTRY BY CLASS'!$C$44,ROWS($A$201:A214),"")</f>
        <v/>
      </c>
      <c r="B214" s="133"/>
      <c r="C214" s="134"/>
      <c r="D214" s="119" t="str">
        <f t="shared" si="16"/>
        <v/>
      </c>
      <c r="E214" s="126"/>
      <c r="F214" s="132" t="str">
        <f>IF(ROWS($F$201:F214)&lt;='ENTRY BY CLASS'!$D$44,ROWS($F$201:F214),"")</f>
        <v/>
      </c>
      <c r="G214" s="133"/>
      <c r="H214" s="134"/>
      <c r="I214" s="119" t="str">
        <f t="shared" si="17"/>
        <v/>
      </c>
    </row>
    <row r="215" spans="1:9">
      <c r="A215" s="132" t="str">
        <f>IF(ROWS($A$201:A215)&lt;='ENTRY BY CLASS'!$C$44,ROWS($A$201:A215),"")</f>
        <v/>
      </c>
      <c r="B215" s="133"/>
      <c r="C215" s="134"/>
      <c r="D215" s="119" t="str">
        <f t="shared" si="16"/>
        <v/>
      </c>
      <c r="E215" s="129"/>
      <c r="F215" s="132" t="str">
        <f>IF(ROWS($F$201:F215)&lt;='ENTRY BY CLASS'!$D$44,ROWS($F$201:F215),"")</f>
        <v/>
      </c>
      <c r="G215" s="133"/>
      <c r="H215" s="134"/>
      <c r="I215" s="119" t="str">
        <f t="shared" si="17"/>
        <v/>
      </c>
    </row>
    <row r="218" spans="1:9" ht="25.05" customHeight="1">
      <c r="A218" s="20" t="s">
        <v>185</v>
      </c>
      <c r="B218" s="20"/>
      <c r="C218" s="123" t="s">
        <v>113</v>
      </c>
      <c r="D218" s="130">
        <f>'ENTRY BY CLASS'!$C$45</f>
        <v>0</v>
      </c>
      <c r="E218" s="124"/>
      <c r="F218" s="33" t="s">
        <v>186</v>
      </c>
      <c r="G218" s="33"/>
      <c r="H218" s="125" t="s">
        <v>113</v>
      </c>
      <c r="I218" s="131">
        <f>'ENTRY BY CLASS'!$D$45</f>
        <v>0</v>
      </c>
    </row>
    <row r="219" spans="1:9" ht="28.05" customHeight="1">
      <c r="A219" s="115" t="s">
        <v>115</v>
      </c>
      <c r="B219" s="115" t="s">
        <v>116</v>
      </c>
      <c r="C219" s="115" t="s">
        <v>117</v>
      </c>
      <c r="D219" s="115" t="s">
        <v>101</v>
      </c>
      <c r="E219" s="126"/>
      <c r="F219" s="127" t="s">
        <v>115</v>
      </c>
      <c r="G219" s="127" t="s">
        <v>116</v>
      </c>
      <c r="H219" s="127" t="s">
        <v>117</v>
      </c>
      <c r="I219" s="127" t="s">
        <v>101</v>
      </c>
    </row>
    <row r="220" spans="1:9">
      <c r="A220" s="132" t="str">
        <f>IF(ROWS($A$220:A220)&lt;='ENTRY BY CLASS'!$C$45,ROWS($A$220:A220),"")</f>
        <v/>
      </c>
      <c r="B220" s="133"/>
      <c r="C220" s="134"/>
      <c r="D220" s="119" t="str">
        <f t="shared" ref="D220:D234" si="18">IF(A220="","",IF(OR(B220="",C220=""),"PERIKSA",IF(AND(C220&gt;=1996,C220&lt;=2008),"LENGKAP","CEK USIA")))</f>
        <v/>
      </c>
      <c r="E220" s="126"/>
      <c r="F220" s="132" t="str">
        <f>IF(ROWS($F$220:F220)&lt;='ENTRY BY CLASS'!$D$45,ROWS($F$220:F220),"")</f>
        <v/>
      </c>
      <c r="G220" s="133"/>
      <c r="H220" s="134"/>
      <c r="I220" s="119" t="str">
        <f t="shared" ref="I220:I234" si="19">IF(F220="","",IF(OR(G220="",H220=""),"PERIKSA",IF(AND(H220&gt;=1996,H220&lt;=2008),"LENGKAP","CEK USIA")))</f>
        <v/>
      </c>
    </row>
    <row r="221" spans="1:9">
      <c r="A221" s="132" t="str">
        <f>IF(ROWS($A$220:A221)&lt;='ENTRY BY CLASS'!$C$45,ROWS($A$220:A221),"")</f>
        <v/>
      </c>
      <c r="B221" s="133"/>
      <c r="C221" s="134"/>
      <c r="D221" s="119" t="str">
        <f t="shared" si="18"/>
        <v/>
      </c>
      <c r="E221" s="126"/>
      <c r="F221" s="132" t="str">
        <f>IF(ROWS($F$220:F221)&lt;='ENTRY BY CLASS'!$D$45,ROWS($F$220:F221),"")</f>
        <v/>
      </c>
      <c r="G221" s="133"/>
      <c r="H221" s="134"/>
      <c r="I221" s="119" t="str">
        <f t="shared" si="19"/>
        <v/>
      </c>
    </row>
    <row r="222" spans="1:9">
      <c r="A222" s="132" t="str">
        <f>IF(ROWS($A$220:A222)&lt;='ENTRY BY CLASS'!$C$45,ROWS($A$220:A222),"")</f>
        <v/>
      </c>
      <c r="B222" s="133"/>
      <c r="C222" s="134"/>
      <c r="D222" s="119" t="str">
        <f t="shared" si="18"/>
        <v/>
      </c>
      <c r="E222" s="126"/>
      <c r="F222" s="132" t="str">
        <f>IF(ROWS($F$220:F222)&lt;='ENTRY BY CLASS'!$D$45,ROWS($F$220:F222),"")</f>
        <v/>
      </c>
      <c r="G222" s="133"/>
      <c r="H222" s="134"/>
      <c r="I222" s="119" t="str">
        <f t="shared" si="19"/>
        <v/>
      </c>
    </row>
    <row r="223" spans="1:9">
      <c r="A223" s="132" t="str">
        <f>IF(ROWS($A$220:A223)&lt;='ENTRY BY CLASS'!$C$45,ROWS($A$220:A223),"")</f>
        <v/>
      </c>
      <c r="B223" s="133"/>
      <c r="C223" s="134"/>
      <c r="D223" s="119" t="str">
        <f t="shared" si="18"/>
        <v/>
      </c>
      <c r="E223" s="126"/>
      <c r="F223" s="132" t="str">
        <f>IF(ROWS($F$220:F223)&lt;='ENTRY BY CLASS'!$D$45,ROWS($F$220:F223),"")</f>
        <v/>
      </c>
      <c r="G223" s="133"/>
      <c r="H223" s="134"/>
      <c r="I223" s="119" t="str">
        <f t="shared" si="19"/>
        <v/>
      </c>
    </row>
    <row r="224" spans="1:9">
      <c r="A224" s="132" t="str">
        <f>IF(ROWS($A$220:A224)&lt;='ENTRY BY CLASS'!$C$45,ROWS($A$220:A224),"")</f>
        <v/>
      </c>
      <c r="B224" s="133"/>
      <c r="C224" s="134"/>
      <c r="D224" s="119" t="str">
        <f t="shared" si="18"/>
        <v/>
      </c>
      <c r="E224" s="126"/>
      <c r="F224" s="132" t="str">
        <f>IF(ROWS($F$220:F224)&lt;='ENTRY BY CLASS'!$D$45,ROWS($F$220:F224),"")</f>
        <v/>
      </c>
      <c r="G224" s="133"/>
      <c r="H224" s="134"/>
      <c r="I224" s="119" t="str">
        <f t="shared" si="19"/>
        <v/>
      </c>
    </row>
    <row r="225" spans="1:9">
      <c r="A225" s="132" t="str">
        <f>IF(ROWS($A$220:A225)&lt;='ENTRY BY CLASS'!$C$45,ROWS($A$220:A225),"")</f>
        <v/>
      </c>
      <c r="B225" s="133"/>
      <c r="C225" s="134"/>
      <c r="D225" s="119" t="str">
        <f t="shared" si="18"/>
        <v/>
      </c>
      <c r="E225" s="126"/>
      <c r="F225" s="132" t="str">
        <f>IF(ROWS($F$220:F225)&lt;='ENTRY BY CLASS'!$D$45,ROWS($F$220:F225),"")</f>
        <v/>
      </c>
      <c r="G225" s="133"/>
      <c r="H225" s="134"/>
      <c r="I225" s="119" t="str">
        <f t="shared" si="19"/>
        <v/>
      </c>
    </row>
    <row r="226" spans="1:9">
      <c r="A226" s="132" t="str">
        <f>IF(ROWS($A$220:A226)&lt;='ENTRY BY CLASS'!$C$45,ROWS($A$220:A226),"")</f>
        <v/>
      </c>
      <c r="B226" s="133"/>
      <c r="C226" s="134"/>
      <c r="D226" s="119" t="str">
        <f t="shared" si="18"/>
        <v/>
      </c>
      <c r="E226" s="126"/>
      <c r="F226" s="132" t="str">
        <f>IF(ROWS($F$220:F226)&lt;='ENTRY BY CLASS'!$D$45,ROWS($F$220:F226),"")</f>
        <v/>
      </c>
      <c r="G226" s="133"/>
      <c r="H226" s="134"/>
      <c r="I226" s="119" t="str">
        <f t="shared" si="19"/>
        <v/>
      </c>
    </row>
    <row r="227" spans="1:9">
      <c r="A227" s="132" t="str">
        <f>IF(ROWS($A$220:A227)&lt;='ENTRY BY CLASS'!$C$45,ROWS($A$220:A227),"")</f>
        <v/>
      </c>
      <c r="B227" s="133"/>
      <c r="C227" s="134"/>
      <c r="D227" s="119" t="str">
        <f t="shared" si="18"/>
        <v/>
      </c>
      <c r="E227" s="126"/>
      <c r="F227" s="132" t="str">
        <f>IF(ROWS($F$220:F227)&lt;='ENTRY BY CLASS'!$D$45,ROWS($F$220:F227),"")</f>
        <v/>
      </c>
      <c r="G227" s="133"/>
      <c r="H227" s="134"/>
      <c r="I227" s="119" t="str">
        <f t="shared" si="19"/>
        <v/>
      </c>
    </row>
    <row r="228" spans="1:9">
      <c r="A228" s="132" t="str">
        <f>IF(ROWS($A$220:A228)&lt;='ENTRY BY CLASS'!$C$45,ROWS($A$220:A228),"")</f>
        <v/>
      </c>
      <c r="B228" s="133"/>
      <c r="C228" s="134"/>
      <c r="D228" s="119" t="str">
        <f t="shared" si="18"/>
        <v/>
      </c>
      <c r="E228" s="126"/>
      <c r="F228" s="132" t="str">
        <f>IF(ROWS($F$220:F228)&lt;='ENTRY BY CLASS'!$D$45,ROWS($F$220:F228),"")</f>
        <v/>
      </c>
      <c r="G228" s="133"/>
      <c r="H228" s="134"/>
      <c r="I228" s="119" t="str">
        <f t="shared" si="19"/>
        <v/>
      </c>
    </row>
    <row r="229" spans="1:9">
      <c r="A229" s="132" t="str">
        <f>IF(ROWS($A$220:A229)&lt;='ENTRY BY CLASS'!$C$45,ROWS($A$220:A229),"")</f>
        <v/>
      </c>
      <c r="B229" s="133"/>
      <c r="C229" s="134"/>
      <c r="D229" s="119" t="str">
        <f t="shared" si="18"/>
        <v/>
      </c>
      <c r="E229" s="126"/>
      <c r="F229" s="132" t="str">
        <f>IF(ROWS($F$220:F229)&lt;='ENTRY BY CLASS'!$D$45,ROWS($F$220:F229),"")</f>
        <v/>
      </c>
      <c r="G229" s="133"/>
      <c r="H229" s="134"/>
      <c r="I229" s="119" t="str">
        <f t="shared" si="19"/>
        <v/>
      </c>
    </row>
    <row r="230" spans="1:9">
      <c r="A230" s="132" t="str">
        <f>IF(ROWS($A$220:A230)&lt;='ENTRY BY CLASS'!$C$45,ROWS($A$220:A230),"")</f>
        <v/>
      </c>
      <c r="B230" s="133"/>
      <c r="C230" s="134"/>
      <c r="D230" s="119" t="str">
        <f t="shared" si="18"/>
        <v/>
      </c>
      <c r="E230" s="126"/>
      <c r="F230" s="132" t="str">
        <f>IF(ROWS($F$220:F230)&lt;='ENTRY BY CLASS'!$D$45,ROWS($F$220:F230),"")</f>
        <v/>
      </c>
      <c r="G230" s="133"/>
      <c r="H230" s="134"/>
      <c r="I230" s="119" t="str">
        <f t="shared" si="19"/>
        <v/>
      </c>
    </row>
    <row r="231" spans="1:9">
      <c r="A231" s="132" t="str">
        <f>IF(ROWS($A$220:A231)&lt;='ENTRY BY CLASS'!$C$45,ROWS($A$220:A231),"")</f>
        <v/>
      </c>
      <c r="B231" s="133"/>
      <c r="C231" s="134"/>
      <c r="D231" s="119" t="str">
        <f t="shared" si="18"/>
        <v/>
      </c>
      <c r="E231" s="126"/>
      <c r="F231" s="132" t="str">
        <f>IF(ROWS($F$220:F231)&lt;='ENTRY BY CLASS'!$D$45,ROWS($F$220:F231),"")</f>
        <v/>
      </c>
      <c r="G231" s="133"/>
      <c r="H231" s="134"/>
      <c r="I231" s="119" t="str">
        <f t="shared" si="19"/>
        <v/>
      </c>
    </row>
    <row r="232" spans="1:9">
      <c r="A232" s="132" t="str">
        <f>IF(ROWS($A$220:A232)&lt;='ENTRY BY CLASS'!$C$45,ROWS($A$220:A232),"")</f>
        <v/>
      </c>
      <c r="B232" s="133"/>
      <c r="C232" s="134"/>
      <c r="D232" s="119" t="str">
        <f t="shared" si="18"/>
        <v/>
      </c>
      <c r="E232" s="126"/>
      <c r="F232" s="132" t="str">
        <f>IF(ROWS($F$220:F232)&lt;='ENTRY BY CLASS'!$D$45,ROWS($F$220:F232),"")</f>
        <v/>
      </c>
      <c r="G232" s="133"/>
      <c r="H232" s="134"/>
      <c r="I232" s="119" t="str">
        <f t="shared" si="19"/>
        <v/>
      </c>
    </row>
    <row r="233" spans="1:9">
      <c r="A233" s="132" t="str">
        <f>IF(ROWS($A$220:A233)&lt;='ENTRY BY CLASS'!$C$45,ROWS($A$220:A233),"")</f>
        <v/>
      </c>
      <c r="B233" s="133"/>
      <c r="C233" s="134"/>
      <c r="D233" s="119" t="str">
        <f t="shared" si="18"/>
        <v/>
      </c>
      <c r="E233" s="126"/>
      <c r="F233" s="132" t="str">
        <f>IF(ROWS($F$220:F233)&lt;='ENTRY BY CLASS'!$D$45,ROWS($F$220:F233),"")</f>
        <v/>
      </c>
      <c r="G233" s="133"/>
      <c r="H233" s="134"/>
      <c r="I233" s="119" t="str">
        <f t="shared" si="19"/>
        <v/>
      </c>
    </row>
    <row r="234" spans="1:9">
      <c r="A234" s="132" t="str">
        <f>IF(ROWS($A$220:A234)&lt;='ENTRY BY CLASS'!$C$45,ROWS($A$220:A234),"")</f>
        <v/>
      </c>
      <c r="B234" s="133"/>
      <c r="C234" s="134"/>
      <c r="D234" s="119" t="str">
        <f t="shared" si="18"/>
        <v/>
      </c>
      <c r="E234" s="129"/>
      <c r="F234" s="132" t="str">
        <f>IF(ROWS($F$220:F234)&lt;='ENTRY BY CLASS'!$D$45,ROWS($F$220:F234),"")</f>
        <v/>
      </c>
      <c r="G234" s="133"/>
      <c r="H234" s="134"/>
      <c r="I234" s="119" t="str">
        <f t="shared" si="19"/>
        <v/>
      </c>
    </row>
    <row r="237" spans="1:9" ht="25.05" customHeight="1">
      <c r="A237" s="20" t="s">
        <v>187</v>
      </c>
      <c r="B237" s="20"/>
      <c r="C237" s="123" t="s">
        <v>113</v>
      </c>
      <c r="D237" s="130">
        <f>'ENTRY BY CLASS'!$C$46</f>
        <v>0</v>
      </c>
      <c r="E237" s="124"/>
      <c r="F237" s="33" t="s">
        <v>188</v>
      </c>
      <c r="G237" s="33"/>
      <c r="H237" s="125" t="s">
        <v>113</v>
      </c>
      <c r="I237" s="131">
        <f>'ENTRY BY CLASS'!$D$46</f>
        <v>0</v>
      </c>
    </row>
    <row r="238" spans="1:9" ht="28.05" customHeight="1">
      <c r="A238" s="115" t="s">
        <v>115</v>
      </c>
      <c r="B238" s="115" t="s">
        <v>116</v>
      </c>
      <c r="C238" s="115" t="s">
        <v>117</v>
      </c>
      <c r="D238" s="115" t="s">
        <v>101</v>
      </c>
      <c r="E238" s="126"/>
      <c r="F238" s="127" t="s">
        <v>115</v>
      </c>
      <c r="G238" s="127" t="s">
        <v>116</v>
      </c>
      <c r="H238" s="127" t="s">
        <v>117</v>
      </c>
      <c r="I238" s="127" t="s">
        <v>101</v>
      </c>
    </row>
    <row r="239" spans="1:9">
      <c r="A239" s="132" t="str">
        <f>IF(ROWS($A$239:A239)&lt;='ENTRY BY CLASS'!$C$46,ROWS($A$239:A239),"")</f>
        <v/>
      </c>
      <c r="B239" s="133"/>
      <c r="C239" s="134"/>
      <c r="D239" s="119" t="str">
        <f t="shared" ref="D239:D253" si="20">IF(A239="","",IF(OR(B239="",C239=""),"PERIKSA",IF(AND(C239&lt;=1995),"LENGKAP","CEK USIA")))</f>
        <v/>
      </c>
      <c r="E239" s="126"/>
      <c r="F239" s="132" t="str">
        <f>IF(ROWS($F$239:F239)&lt;='ENTRY BY CLASS'!$D$46,ROWS($F$239:F239),"")</f>
        <v/>
      </c>
      <c r="G239" s="133"/>
      <c r="H239" s="134"/>
      <c r="I239" s="119" t="str">
        <f t="shared" ref="I239:I253" si="21">IF(F239="","",IF(OR(G239="",H239=""),"PERIKSA",IF(AND(H239&lt;=1995),"LENGKAP","CEK USIA")))</f>
        <v/>
      </c>
    </row>
    <row r="240" spans="1:9">
      <c r="A240" s="132" t="str">
        <f>IF(ROWS($A$239:A240)&lt;='ENTRY BY CLASS'!$C$46,ROWS($A$239:A240),"")</f>
        <v/>
      </c>
      <c r="B240" s="133"/>
      <c r="C240" s="134"/>
      <c r="D240" s="119" t="str">
        <f t="shared" si="20"/>
        <v/>
      </c>
      <c r="E240" s="126"/>
      <c r="F240" s="132" t="str">
        <f>IF(ROWS($F$239:F240)&lt;='ENTRY BY CLASS'!$D$46,ROWS($F$239:F240),"")</f>
        <v/>
      </c>
      <c r="G240" s="133"/>
      <c r="H240" s="134"/>
      <c r="I240" s="119" t="str">
        <f t="shared" si="21"/>
        <v/>
      </c>
    </row>
    <row r="241" spans="1:9">
      <c r="A241" s="132" t="str">
        <f>IF(ROWS($A$239:A241)&lt;='ENTRY BY CLASS'!$C$46,ROWS($A$239:A241),"")</f>
        <v/>
      </c>
      <c r="B241" s="133"/>
      <c r="C241" s="134"/>
      <c r="D241" s="119" t="str">
        <f t="shared" si="20"/>
        <v/>
      </c>
      <c r="E241" s="126"/>
      <c r="F241" s="132" t="str">
        <f>IF(ROWS($F$239:F241)&lt;='ENTRY BY CLASS'!$D$46,ROWS($F$239:F241),"")</f>
        <v/>
      </c>
      <c r="G241" s="133"/>
      <c r="H241" s="134"/>
      <c r="I241" s="119" t="str">
        <f t="shared" si="21"/>
        <v/>
      </c>
    </row>
    <row r="242" spans="1:9">
      <c r="A242" s="132" t="str">
        <f>IF(ROWS($A$239:A242)&lt;='ENTRY BY CLASS'!$C$46,ROWS($A$239:A242),"")</f>
        <v/>
      </c>
      <c r="B242" s="133"/>
      <c r="C242" s="134"/>
      <c r="D242" s="119" t="str">
        <f t="shared" si="20"/>
        <v/>
      </c>
      <c r="E242" s="126"/>
      <c r="F242" s="132" t="str">
        <f>IF(ROWS($F$239:F242)&lt;='ENTRY BY CLASS'!$D$46,ROWS($F$239:F242),"")</f>
        <v/>
      </c>
      <c r="G242" s="133"/>
      <c r="H242" s="134"/>
      <c r="I242" s="119" t="str">
        <f t="shared" si="21"/>
        <v/>
      </c>
    </row>
    <row r="243" spans="1:9">
      <c r="A243" s="132" t="str">
        <f>IF(ROWS($A$239:A243)&lt;='ENTRY BY CLASS'!$C$46,ROWS($A$239:A243),"")</f>
        <v/>
      </c>
      <c r="B243" s="133"/>
      <c r="C243" s="134"/>
      <c r="D243" s="119" t="str">
        <f t="shared" si="20"/>
        <v/>
      </c>
      <c r="E243" s="126"/>
      <c r="F243" s="132" t="str">
        <f>IF(ROWS($F$239:F243)&lt;='ENTRY BY CLASS'!$D$46,ROWS($F$239:F243),"")</f>
        <v/>
      </c>
      <c r="G243" s="133"/>
      <c r="H243" s="134"/>
      <c r="I243" s="119" t="str">
        <f t="shared" si="21"/>
        <v/>
      </c>
    </row>
    <row r="244" spans="1:9">
      <c r="A244" s="132" t="str">
        <f>IF(ROWS($A$239:A244)&lt;='ENTRY BY CLASS'!$C$46,ROWS($A$239:A244),"")</f>
        <v/>
      </c>
      <c r="B244" s="133"/>
      <c r="C244" s="134"/>
      <c r="D244" s="119" t="str">
        <f t="shared" si="20"/>
        <v/>
      </c>
      <c r="E244" s="126"/>
      <c r="F244" s="132" t="str">
        <f>IF(ROWS($F$239:F244)&lt;='ENTRY BY CLASS'!$D$46,ROWS($F$239:F244),"")</f>
        <v/>
      </c>
      <c r="G244" s="133"/>
      <c r="H244" s="134"/>
      <c r="I244" s="119" t="str">
        <f t="shared" si="21"/>
        <v/>
      </c>
    </row>
    <row r="245" spans="1:9">
      <c r="A245" s="132" t="str">
        <f>IF(ROWS($A$239:A245)&lt;='ENTRY BY CLASS'!$C$46,ROWS($A$239:A245),"")</f>
        <v/>
      </c>
      <c r="B245" s="133"/>
      <c r="C245" s="134"/>
      <c r="D245" s="119" t="str">
        <f t="shared" si="20"/>
        <v/>
      </c>
      <c r="E245" s="126"/>
      <c r="F245" s="132" t="str">
        <f>IF(ROWS($F$239:F245)&lt;='ENTRY BY CLASS'!$D$46,ROWS($F$239:F245),"")</f>
        <v/>
      </c>
      <c r="G245" s="133"/>
      <c r="H245" s="134"/>
      <c r="I245" s="119" t="str">
        <f t="shared" si="21"/>
        <v/>
      </c>
    </row>
    <row r="246" spans="1:9">
      <c r="A246" s="132" t="str">
        <f>IF(ROWS($A$239:A246)&lt;='ENTRY BY CLASS'!$C$46,ROWS($A$239:A246),"")</f>
        <v/>
      </c>
      <c r="B246" s="133"/>
      <c r="C246" s="134"/>
      <c r="D246" s="119" t="str">
        <f t="shared" si="20"/>
        <v/>
      </c>
      <c r="E246" s="126"/>
      <c r="F246" s="132" t="str">
        <f>IF(ROWS($F$239:F246)&lt;='ENTRY BY CLASS'!$D$46,ROWS($F$239:F246),"")</f>
        <v/>
      </c>
      <c r="G246" s="133"/>
      <c r="H246" s="134"/>
      <c r="I246" s="119" t="str">
        <f t="shared" si="21"/>
        <v/>
      </c>
    </row>
    <row r="247" spans="1:9">
      <c r="A247" s="132" t="str">
        <f>IF(ROWS($A$239:A247)&lt;='ENTRY BY CLASS'!$C$46,ROWS($A$239:A247),"")</f>
        <v/>
      </c>
      <c r="B247" s="133"/>
      <c r="C247" s="134"/>
      <c r="D247" s="119" t="str">
        <f t="shared" si="20"/>
        <v/>
      </c>
      <c r="E247" s="126"/>
      <c r="F247" s="132" t="str">
        <f>IF(ROWS($F$239:F247)&lt;='ENTRY BY CLASS'!$D$46,ROWS($F$239:F247),"")</f>
        <v/>
      </c>
      <c r="G247" s="133"/>
      <c r="H247" s="134"/>
      <c r="I247" s="119" t="str">
        <f t="shared" si="21"/>
        <v/>
      </c>
    </row>
    <row r="248" spans="1:9">
      <c r="A248" s="132" t="str">
        <f>IF(ROWS($A$239:A248)&lt;='ENTRY BY CLASS'!$C$46,ROWS($A$239:A248),"")</f>
        <v/>
      </c>
      <c r="B248" s="133"/>
      <c r="C248" s="134"/>
      <c r="D248" s="119" t="str">
        <f t="shared" si="20"/>
        <v/>
      </c>
      <c r="E248" s="126"/>
      <c r="F248" s="132" t="str">
        <f>IF(ROWS($F$239:F248)&lt;='ENTRY BY CLASS'!$D$46,ROWS($F$239:F248),"")</f>
        <v/>
      </c>
      <c r="G248" s="133"/>
      <c r="H248" s="134"/>
      <c r="I248" s="119" t="str">
        <f t="shared" si="21"/>
        <v/>
      </c>
    </row>
    <row r="249" spans="1:9">
      <c r="A249" s="132" t="str">
        <f>IF(ROWS($A$239:A249)&lt;='ENTRY BY CLASS'!$C$46,ROWS($A$239:A249),"")</f>
        <v/>
      </c>
      <c r="B249" s="133"/>
      <c r="C249" s="134"/>
      <c r="D249" s="119" t="str">
        <f t="shared" si="20"/>
        <v/>
      </c>
      <c r="E249" s="126"/>
      <c r="F249" s="132" t="str">
        <f>IF(ROWS($F$239:F249)&lt;='ENTRY BY CLASS'!$D$46,ROWS($F$239:F249),"")</f>
        <v/>
      </c>
      <c r="G249" s="133"/>
      <c r="H249" s="134"/>
      <c r="I249" s="119" t="str">
        <f t="shared" si="21"/>
        <v/>
      </c>
    </row>
    <row r="250" spans="1:9">
      <c r="A250" s="132" t="str">
        <f>IF(ROWS($A$239:A250)&lt;='ENTRY BY CLASS'!$C$46,ROWS($A$239:A250),"")</f>
        <v/>
      </c>
      <c r="B250" s="133"/>
      <c r="C250" s="134"/>
      <c r="D250" s="119" t="str">
        <f t="shared" si="20"/>
        <v/>
      </c>
      <c r="E250" s="126"/>
      <c r="F250" s="132" t="str">
        <f>IF(ROWS($F$239:F250)&lt;='ENTRY BY CLASS'!$D$46,ROWS($F$239:F250),"")</f>
        <v/>
      </c>
      <c r="G250" s="133"/>
      <c r="H250" s="134"/>
      <c r="I250" s="119" t="str">
        <f t="shared" si="21"/>
        <v/>
      </c>
    </row>
    <row r="251" spans="1:9">
      <c r="A251" s="132" t="str">
        <f>IF(ROWS($A$239:A251)&lt;='ENTRY BY CLASS'!$C$46,ROWS($A$239:A251),"")</f>
        <v/>
      </c>
      <c r="B251" s="133"/>
      <c r="C251" s="134"/>
      <c r="D251" s="119" t="str">
        <f t="shared" si="20"/>
        <v/>
      </c>
      <c r="E251" s="126"/>
      <c r="F251" s="132" t="str">
        <f>IF(ROWS($F$239:F251)&lt;='ENTRY BY CLASS'!$D$46,ROWS($F$239:F251),"")</f>
        <v/>
      </c>
      <c r="G251" s="133"/>
      <c r="H251" s="134"/>
      <c r="I251" s="119" t="str">
        <f t="shared" si="21"/>
        <v/>
      </c>
    </row>
    <row r="252" spans="1:9">
      <c r="A252" s="132" t="str">
        <f>IF(ROWS($A$239:A252)&lt;='ENTRY BY CLASS'!$C$46,ROWS($A$239:A252),"")</f>
        <v/>
      </c>
      <c r="B252" s="133"/>
      <c r="C252" s="134"/>
      <c r="D252" s="119" t="str">
        <f t="shared" si="20"/>
        <v/>
      </c>
      <c r="E252" s="126"/>
      <c r="F252" s="132" t="str">
        <f>IF(ROWS($F$239:F252)&lt;='ENTRY BY CLASS'!$D$46,ROWS($F$239:F252),"")</f>
        <v/>
      </c>
      <c r="G252" s="133"/>
      <c r="H252" s="134"/>
      <c r="I252" s="119" t="str">
        <f t="shared" si="21"/>
        <v/>
      </c>
    </row>
    <row r="253" spans="1:9">
      <c r="A253" s="132" t="str">
        <f>IF(ROWS($A$239:A253)&lt;='ENTRY BY CLASS'!$C$46,ROWS($A$239:A253),"")</f>
        <v/>
      </c>
      <c r="B253" s="133"/>
      <c r="C253" s="134"/>
      <c r="D253" s="119" t="str">
        <f t="shared" si="20"/>
        <v/>
      </c>
      <c r="E253" s="129"/>
      <c r="F253" s="132" t="str">
        <f>IF(ROWS($F$239:F253)&lt;='ENTRY BY CLASS'!$D$46,ROWS($F$239:F253),"")</f>
        <v/>
      </c>
      <c r="G253" s="133"/>
      <c r="H253" s="134"/>
      <c r="I253" s="119" t="str">
        <f t="shared" si="21"/>
        <v/>
      </c>
    </row>
    <row r="256" spans="1:9" ht="25.05" customHeight="1">
      <c r="A256" s="20" t="s">
        <v>189</v>
      </c>
      <c r="B256" s="20"/>
      <c r="C256" s="123" t="s">
        <v>113</v>
      </c>
      <c r="D256" s="130">
        <f>'ENTRY BY CLASS'!$C$65</f>
        <v>0</v>
      </c>
      <c r="E256" s="124"/>
      <c r="F256" s="33" t="s">
        <v>190</v>
      </c>
      <c r="G256" s="33"/>
      <c r="H256" s="125" t="s">
        <v>113</v>
      </c>
      <c r="I256" s="131">
        <f>'ENTRY BY CLASS'!$D$65</f>
        <v>0</v>
      </c>
    </row>
    <row r="257" spans="1:9" ht="28.05" customHeight="1">
      <c r="A257" s="115" t="s">
        <v>115</v>
      </c>
      <c r="B257" s="115" t="s">
        <v>116</v>
      </c>
      <c r="C257" s="115" t="s">
        <v>117</v>
      </c>
      <c r="D257" s="115" t="s">
        <v>101</v>
      </c>
      <c r="E257" s="126"/>
      <c r="F257" s="127" t="s">
        <v>115</v>
      </c>
      <c r="G257" s="127" t="s">
        <v>116</v>
      </c>
      <c r="H257" s="127" t="s">
        <v>117</v>
      </c>
      <c r="I257" s="127" t="s">
        <v>101</v>
      </c>
    </row>
    <row r="258" spans="1:9">
      <c r="A258" s="132" t="str">
        <f>IF(ROWS($A$258:A258)&lt;='ENTRY BY CLASS'!$C$65,ROWS($A$258:A258),"")</f>
        <v/>
      </c>
      <c r="B258" s="133"/>
      <c r="C258" s="134"/>
      <c r="D258" s="119" t="str">
        <f t="shared" ref="D258:D267" si="22">IF(A258="","",IF(OR(B258="",C258=""),"PERIKSA",IF(AND(C258&gt;=2009,C258&lt;=2011),"LENGKAP","CEK USIA")))</f>
        <v/>
      </c>
      <c r="E258" s="126"/>
      <c r="F258" s="132" t="str">
        <f>IF(ROWS($F$258:F258)&lt;='ENTRY BY CLASS'!$D$65,ROWS($F$258:F258),"")</f>
        <v/>
      </c>
      <c r="G258" s="133"/>
      <c r="H258" s="134"/>
      <c r="I258" s="119" t="str">
        <f t="shared" ref="I258:I267" si="23">IF(F258="","",IF(OR(G258="",H258=""),"PERIKSA",IF(AND(H258&gt;=2009,H258&lt;=2011),"LENGKAP","CEK USIA")))</f>
        <v/>
      </c>
    </row>
    <row r="259" spans="1:9">
      <c r="A259" s="132" t="str">
        <f>IF(ROWS($A$258:A259)&lt;='ENTRY BY CLASS'!$C$65,ROWS($A$258:A259),"")</f>
        <v/>
      </c>
      <c r="B259" s="133"/>
      <c r="C259" s="134"/>
      <c r="D259" s="119" t="str">
        <f t="shared" si="22"/>
        <v/>
      </c>
      <c r="E259" s="126"/>
      <c r="F259" s="132" t="str">
        <f>IF(ROWS($F$258:F259)&lt;='ENTRY BY CLASS'!$D$65,ROWS($F$258:F259),"")</f>
        <v/>
      </c>
      <c r="G259" s="133"/>
      <c r="H259" s="134"/>
      <c r="I259" s="119" t="str">
        <f t="shared" si="23"/>
        <v/>
      </c>
    </row>
    <row r="260" spans="1:9">
      <c r="A260" s="132" t="str">
        <f>IF(ROWS($A$258:A260)&lt;='ENTRY BY CLASS'!$C$65,ROWS($A$258:A260),"")</f>
        <v/>
      </c>
      <c r="B260" s="133"/>
      <c r="C260" s="134"/>
      <c r="D260" s="119" t="str">
        <f t="shared" si="22"/>
        <v/>
      </c>
      <c r="E260" s="126"/>
      <c r="F260" s="132" t="str">
        <f>IF(ROWS($F$258:F260)&lt;='ENTRY BY CLASS'!$D$65,ROWS($F$258:F260),"")</f>
        <v/>
      </c>
      <c r="G260" s="133"/>
      <c r="H260" s="134"/>
      <c r="I260" s="119" t="str">
        <f t="shared" si="23"/>
        <v/>
      </c>
    </row>
    <row r="261" spans="1:9">
      <c r="A261" s="132" t="str">
        <f>IF(ROWS($A$258:A261)&lt;='ENTRY BY CLASS'!$C$65,ROWS($A$258:A261),"")</f>
        <v/>
      </c>
      <c r="B261" s="133"/>
      <c r="C261" s="134"/>
      <c r="D261" s="119" t="str">
        <f t="shared" si="22"/>
        <v/>
      </c>
      <c r="E261" s="126"/>
      <c r="F261" s="132" t="str">
        <f>IF(ROWS($F$258:F261)&lt;='ENTRY BY CLASS'!$D$65,ROWS($F$258:F261),"")</f>
        <v/>
      </c>
      <c r="G261" s="133"/>
      <c r="H261" s="134"/>
      <c r="I261" s="119" t="str">
        <f t="shared" si="23"/>
        <v/>
      </c>
    </row>
    <row r="262" spans="1:9">
      <c r="A262" s="132" t="str">
        <f>IF(ROWS($A$258:A262)&lt;='ENTRY BY CLASS'!$C$65,ROWS($A$258:A262),"")</f>
        <v/>
      </c>
      <c r="B262" s="133"/>
      <c r="C262" s="134"/>
      <c r="D262" s="119" t="str">
        <f t="shared" si="22"/>
        <v/>
      </c>
      <c r="E262" s="126"/>
      <c r="F262" s="132" t="str">
        <f>IF(ROWS($F$258:F262)&lt;='ENTRY BY CLASS'!$D$65,ROWS($F$258:F262),"")</f>
        <v/>
      </c>
      <c r="G262" s="133"/>
      <c r="H262" s="134"/>
      <c r="I262" s="119" t="str">
        <f t="shared" si="23"/>
        <v/>
      </c>
    </row>
    <row r="263" spans="1:9">
      <c r="A263" s="132" t="str">
        <f>IF(ROWS($A$258:A263)&lt;='ENTRY BY CLASS'!$C$65,ROWS($A$258:A263),"")</f>
        <v/>
      </c>
      <c r="B263" s="133"/>
      <c r="C263" s="134"/>
      <c r="D263" s="119" t="str">
        <f t="shared" si="22"/>
        <v/>
      </c>
      <c r="E263" s="126"/>
      <c r="F263" s="132" t="str">
        <f>IF(ROWS($F$258:F263)&lt;='ENTRY BY CLASS'!$D$65,ROWS($F$258:F263),"")</f>
        <v/>
      </c>
      <c r="G263" s="133"/>
      <c r="H263" s="134"/>
      <c r="I263" s="119" t="str">
        <f t="shared" si="23"/>
        <v/>
      </c>
    </row>
    <row r="264" spans="1:9">
      <c r="A264" s="132" t="str">
        <f>IF(ROWS($A$258:A264)&lt;='ENTRY BY CLASS'!$C$65,ROWS($A$258:A264),"")</f>
        <v/>
      </c>
      <c r="B264" s="133"/>
      <c r="C264" s="134"/>
      <c r="D264" s="119" t="str">
        <f t="shared" si="22"/>
        <v/>
      </c>
      <c r="E264" s="126"/>
      <c r="F264" s="132" t="str">
        <f>IF(ROWS($F$258:F264)&lt;='ENTRY BY CLASS'!$D$65,ROWS($F$258:F264),"")</f>
        <v/>
      </c>
      <c r="G264" s="133"/>
      <c r="H264" s="134"/>
      <c r="I264" s="119" t="str">
        <f t="shared" si="23"/>
        <v/>
      </c>
    </row>
    <row r="265" spans="1:9">
      <c r="A265" s="132" t="str">
        <f>IF(ROWS($A$258:A265)&lt;='ENTRY BY CLASS'!$C$65,ROWS($A$258:A265),"")</f>
        <v/>
      </c>
      <c r="B265" s="133"/>
      <c r="C265" s="134"/>
      <c r="D265" s="119" t="str">
        <f t="shared" si="22"/>
        <v/>
      </c>
      <c r="E265" s="126"/>
      <c r="F265" s="132" t="str">
        <f>IF(ROWS($F$258:F265)&lt;='ENTRY BY CLASS'!$D$65,ROWS($F$258:F265),"")</f>
        <v/>
      </c>
      <c r="G265" s="133"/>
      <c r="H265" s="134"/>
      <c r="I265" s="119" t="str">
        <f t="shared" si="23"/>
        <v/>
      </c>
    </row>
    <row r="266" spans="1:9">
      <c r="A266" s="132" t="str">
        <f>IF(ROWS($A$258:A266)&lt;='ENTRY BY CLASS'!$C$65,ROWS($A$258:A266),"")</f>
        <v/>
      </c>
      <c r="B266" s="133"/>
      <c r="C266" s="134"/>
      <c r="D266" s="119" t="str">
        <f t="shared" si="22"/>
        <v/>
      </c>
      <c r="E266" s="126"/>
      <c r="F266" s="132" t="str">
        <f>IF(ROWS($F$258:F266)&lt;='ENTRY BY CLASS'!$D$65,ROWS($F$258:F266),"")</f>
        <v/>
      </c>
      <c r="G266" s="133"/>
      <c r="H266" s="134"/>
      <c r="I266" s="119" t="str">
        <f t="shared" si="23"/>
        <v/>
      </c>
    </row>
    <row r="267" spans="1:9">
      <c r="A267" s="132" t="str">
        <f>IF(ROWS($A$258:A267)&lt;='ENTRY BY CLASS'!$C$65,ROWS($A$258:A267),"")</f>
        <v/>
      </c>
      <c r="B267" s="133"/>
      <c r="C267" s="134"/>
      <c r="D267" s="119" t="str">
        <f t="shared" si="22"/>
        <v/>
      </c>
      <c r="E267" s="129"/>
      <c r="F267" s="132" t="str">
        <f>IF(ROWS($F$258:F267)&lt;='ENTRY BY CLASS'!$D$65,ROWS($F$258:F267),"")</f>
        <v/>
      </c>
      <c r="G267" s="133"/>
      <c r="H267" s="134"/>
      <c r="I267" s="119" t="str">
        <f t="shared" si="23"/>
        <v/>
      </c>
    </row>
    <row r="270" spans="1:9" ht="25.05" customHeight="1">
      <c r="A270" s="20" t="s">
        <v>191</v>
      </c>
      <c r="B270" s="20"/>
      <c r="C270" s="123" t="s">
        <v>113</v>
      </c>
      <c r="D270" s="130">
        <f>'ENTRY BY CLASS'!$C$66</f>
        <v>0</v>
      </c>
      <c r="E270" s="124"/>
      <c r="F270" s="33" t="s">
        <v>192</v>
      </c>
      <c r="G270" s="33"/>
      <c r="H270" s="125" t="s">
        <v>113</v>
      </c>
      <c r="I270" s="131">
        <f>'ENTRY BY CLASS'!$D$66</f>
        <v>0</v>
      </c>
    </row>
    <row r="271" spans="1:9" ht="28.05" customHeight="1">
      <c r="A271" s="115" t="s">
        <v>115</v>
      </c>
      <c r="B271" s="115" t="s">
        <v>116</v>
      </c>
      <c r="C271" s="115" t="s">
        <v>117</v>
      </c>
      <c r="D271" s="115" t="s">
        <v>101</v>
      </c>
      <c r="E271" s="126"/>
      <c r="F271" s="127" t="s">
        <v>115</v>
      </c>
      <c r="G271" s="127" t="s">
        <v>116</v>
      </c>
      <c r="H271" s="127" t="s">
        <v>117</v>
      </c>
      <c r="I271" s="127" t="s">
        <v>101</v>
      </c>
    </row>
    <row r="272" spans="1:9">
      <c r="A272" s="132" t="str">
        <f>IF(ROWS($A$272:A272)&lt;='ENTRY BY CLASS'!$C$66,ROWS($A$272:A272),"")</f>
        <v/>
      </c>
      <c r="B272" s="133"/>
      <c r="C272" s="134"/>
      <c r="D272" s="119" t="str">
        <f t="shared" ref="D272:D281" si="24">IF(A272="","",IF(OR(B272="",C272=""),"PERIKSA",IF(AND(C272&gt;=1996,C272&lt;=2008),"LENGKAP","CEK USIA")))</f>
        <v/>
      </c>
      <c r="E272" s="126"/>
      <c r="F272" s="132" t="str">
        <f>IF(ROWS($F$272:F272)&lt;='ENTRY BY CLASS'!$D$66,ROWS($F$272:F272),"")</f>
        <v/>
      </c>
      <c r="G272" s="133"/>
      <c r="H272" s="134"/>
      <c r="I272" s="119" t="str">
        <f t="shared" ref="I272:I281" si="25">IF(F272="","",IF(OR(G272="",H272=""),"PERIKSA",IF(AND(H272&gt;=1996,H272&lt;=2008),"LENGKAP","CEK USIA")))</f>
        <v/>
      </c>
    </row>
    <row r="273" spans="1:9">
      <c r="A273" s="132" t="str">
        <f>IF(ROWS($A$272:A273)&lt;='ENTRY BY CLASS'!$C$66,ROWS($A$272:A273),"")</f>
        <v/>
      </c>
      <c r="B273" s="133"/>
      <c r="C273" s="134"/>
      <c r="D273" s="119" t="str">
        <f t="shared" si="24"/>
        <v/>
      </c>
      <c r="E273" s="126"/>
      <c r="F273" s="132" t="str">
        <f>IF(ROWS($F$272:F273)&lt;='ENTRY BY CLASS'!$D$66,ROWS($F$272:F273),"")</f>
        <v/>
      </c>
      <c r="G273" s="133"/>
      <c r="H273" s="134"/>
      <c r="I273" s="119" t="str">
        <f t="shared" si="25"/>
        <v/>
      </c>
    </row>
    <row r="274" spans="1:9">
      <c r="A274" s="132" t="str">
        <f>IF(ROWS($A$272:A274)&lt;='ENTRY BY CLASS'!$C$66,ROWS($A$272:A274),"")</f>
        <v/>
      </c>
      <c r="B274" s="133"/>
      <c r="C274" s="134"/>
      <c r="D274" s="119" t="str">
        <f t="shared" si="24"/>
        <v/>
      </c>
      <c r="E274" s="126"/>
      <c r="F274" s="132" t="str">
        <f>IF(ROWS($F$272:F274)&lt;='ENTRY BY CLASS'!$D$66,ROWS($F$272:F274),"")</f>
        <v/>
      </c>
      <c r="G274" s="133"/>
      <c r="H274" s="134"/>
      <c r="I274" s="119" t="str">
        <f t="shared" si="25"/>
        <v/>
      </c>
    </row>
    <row r="275" spans="1:9">
      <c r="A275" s="132" t="str">
        <f>IF(ROWS($A$272:A275)&lt;='ENTRY BY CLASS'!$C$66,ROWS($A$272:A275),"")</f>
        <v/>
      </c>
      <c r="B275" s="133"/>
      <c r="C275" s="134"/>
      <c r="D275" s="119" t="str">
        <f t="shared" si="24"/>
        <v/>
      </c>
      <c r="E275" s="126"/>
      <c r="F275" s="132" t="str">
        <f>IF(ROWS($F$272:F275)&lt;='ENTRY BY CLASS'!$D$66,ROWS($F$272:F275),"")</f>
        <v/>
      </c>
      <c r="G275" s="133"/>
      <c r="H275" s="134"/>
      <c r="I275" s="119" t="str">
        <f t="shared" si="25"/>
        <v/>
      </c>
    </row>
    <row r="276" spans="1:9">
      <c r="A276" s="132" t="str">
        <f>IF(ROWS($A$272:A276)&lt;='ENTRY BY CLASS'!$C$66,ROWS($A$272:A276),"")</f>
        <v/>
      </c>
      <c r="B276" s="133"/>
      <c r="C276" s="134"/>
      <c r="D276" s="119" t="str">
        <f t="shared" si="24"/>
        <v/>
      </c>
      <c r="E276" s="126"/>
      <c r="F276" s="132" t="str">
        <f>IF(ROWS($F$272:F276)&lt;='ENTRY BY CLASS'!$D$66,ROWS($F$272:F276),"")</f>
        <v/>
      </c>
      <c r="G276" s="133"/>
      <c r="H276" s="134"/>
      <c r="I276" s="119" t="str">
        <f t="shared" si="25"/>
        <v/>
      </c>
    </row>
    <row r="277" spans="1:9">
      <c r="A277" s="132" t="str">
        <f>IF(ROWS($A$272:A277)&lt;='ENTRY BY CLASS'!$C$66,ROWS($A$272:A277),"")</f>
        <v/>
      </c>
      <c r="B277" s="133"/>
      <c r="C277" s="134"/>
      <c r="D277" s="119" t="str">
        <f t="shared" si="24"/>
        <v/>
      </c>
      <c r="E277" s="126"/>
      <c r="F277" s="132" t="str">
        <f>IF(ROWS($F$272:F277)&lt;='ENTRY BY CLASS'!$D$66,ROWS($F$272:F277),"")</f>
        <v/>
      </c>
      <c r="G277" s="133"/>
      <c r="H277" s="134"/>
      <c r="I277" s="119" t="str">
        <f t="shared" si="25"/>
        <v/>
      </c>
    </row>
    <row r="278" spans="1:9">
      <c r="A278" s="132" t="str">
        <f>IF(ROWS($A$272:A278)&lt;='ENTRY BY CLASS'!$C$66,ROWS($A$272:A278),"")</f>
        <v/>
      </c>
      <c r="B278" s="133"/>
      <c r="C278" s="134"/>
      <c r="D278" s="119" t="str">
        <f t="shared" si="24"/>
        <v/>
      </c>
      <c r="E278" s="126"/>
      <c r="F278" s="132" t="str">
        <f>IF(ROWS($F$272:F278)&lt;='ENTRY BY CLASS'!$D$66,ROWS($F$272:F278),"")</f>
        <v/>
      </c>
      <c r="G278" s="133"/>
      <c r="H278" s="134"/>
      <c r="I278" s="119" t="str">
        <f t="shared" si="25"/>
        <v/>
      </c>
    </row>
    <row r="279" spans="1:9">
      <c r="A279" s="132" t="str">
        <f>IF(ROWS($A$272:A279)&lt;='ENTRY BY CLASS'!$C$66,ROWS($A$272:A279),"")</f>
        <v/>
      </c>
      <c r="B279" s="133"/>
      <c r="C279" s="134"/>
      <c r="D279" s="119" t="str">
        <f t="shared" si="24"/>
        <v/>
      </c>
      <c r="E279" s="126"/>
      <c r="F279" s="132" t="str">
        <f>IF(ROWS($F$272:F279)&lt;='ENTRY BY CLASS'!$D$66,ROWS($F$272:F279),"")</f>
        <v/>
      </c>
      <c r="G279" s="133"/>
      <c r="H279" s="134"/>
      <c r="I279" s="119" t="str">
        <f t="shared" si="25"/>
        <v/>
      </c>
    </row>
    <row r="280" spans="1:9">
      <c r="A280" s="132" t="str">
        <f>IF(ROWS($A$272:A280)&lt;='ENTRY BY CLASS'!$C$66,ROWS($A$272:A280),"")</f>
        <v/>
      </c>
      <c r="B280" s="133"/>
      <c r="C280" s="134"/>
      <c r="D280" s="119" t="str">
        <f t="shared" si="24"/>
        <v/>
      </c>
      <c r="E280" s="126"/>
      <c r="F280" s="132" t="str">
        <f>IF(ROWS($F$272:F280)&lt;='ENTRY BY CLASS'!$D$66,ROWS($F$272:F280),"")</f>
        <v/>
      </c>
      <c r="G280" s="133"/>
      <c r="H280" s="134"/>
      <c r="I280" s="119" t="str">
        <f t="shared" si="25"/>
        <v/>
      </c>
    </row>
    <row r="281" spans="1:9">
      <c r="A281" s="132" t="str">
        <f>IF(ROWS($A$272:A281)&lt;='ENTRY BY CLASS'!$C$66,ROWS($A$272:A281),"")</f>
        <v/>
      </c>
      <c r="B281" s="133"/>
      <c r="C281" s="134"/>
      <c r="D281" s="119" t="str">
        <f t="shared" si="24"/>
        <v/>
      </c>
      <c r="E281" s="129"/>
      <c r="F281" s="132" t="str">
        <f>IF(ROWS($F$272:F281)&lt;='ENTRY BY CLASS'!$D$66,ROWS($F$272:F281),"")</f>
        <v/>
      </c>
      <c r="G281" s="133"/>
      <c r="H281" s="134"/>
      <c r="I281" s="119" t="str">
        <f t="shared" si="25"/>
        <v/>
      </c>
    </row>
  </sheetData>
  <sheetProtection algorithmName="SHA-512" hashValue="xwC0OlS6ZeNuwIy+F/TJbsp2TfLWDoSLoLzslCAF7CM7y8fJJsTdCTQ9yA4JHzfUH1HUd68mtX9JER8u5q8piQ==" saltValue="lfdPncNjx3yRZdAo28Zp5g==" spinCount="100000" sheet="1" objects="1" scenarios="1" selectLockedCells="1"/>
  <mergeCells count="34">
    <mergeCell ref="A1:I1"/>
    <mergeCell ref="A2:I2"/>
    <mergeCell ref="A3:I3"/>
    <mergeCell ref="A4:I4"/>
    <mergeCell ref="A5:I5"/>
    <mergeCell ref="A7:B7"/>
    <mergeCell ref="C7:I7"/>
    <mergeCell ref="A9:I9"/>
    <mergeCell ref="A12:B12"/>
    <mergeCell ref="F12:G12"/>
    <mergeCell ref="A36:B36"/>
    <mergeCell ref="F36:G36"/>
    <mergeCell ref="A60:B60"/>
    <mergeCell ref="F60:G60"/>
    <mergeCell ref="A84:B84"/>
    <mergeCell ref="F84:G84"/>
    <mergeCell ref="A108:B108"/>
    <mergeCell ref="F108:G108"/>
    <mergeCell ref="A132:B132"/>
    <mergeCell ref="F132:G132"/>
    <mergeCell ref="A156:B156"/>
    <mergeCell ref="F156:G156"/>
    <mergeCell ref="A180:B180"/>
    <mergeCell ref="F180:G180"/>
    <mergeCell ref="A199:B199"/>
    <mergeCell ref="F199:G199"/>
    <mergeCell ref="A218:B218"/>
    <mergeCell ref="F218:G218"/>
    <mergeCell ref="A237:B237"/>
    <mergeCell ref="F237:G237"/>
    <mergeCell ref="A256:B256"/>
    <mergeCell ref="F256:G256"/>
    <mergeCell ref="A270:B270"/>
    <mergeCell ref="F270:G270"/>
  </mergeCells>
  <conditionalFormatting sqref="B14:C33">
    <cfRule type="expression" dxfId="139" priority="1">
      <formula>$A14&lt;&gt;""</formula>
    </cfRule>
  </conditionalFormatting>
  <conditionalFormatting sqref="B38:C57">
    <cfRule type="expression" dxfId="138" priority="15">
      <formula>$A38&lt;&gt;""</formula>
    </cfRule>
  </conditionalFormatting>
  <conditionalFormatting sqref="B62:C81">
    <cfRule type="expression" dxfId="137" priority="29">
      <formula>$A62&lt;&gt;""</formula>
    </cfRule>
  </conditionalFormatting>
  <conditionalFormatting sqref="B86:C105">
    <cfRule type="expression" dxfId="136" priority="43">
      <formula>$A86&lt;&gt;""</formula>
    </cfRule>
  </conditionalFormatting>
  <conditionalFormatting sqref="B110:C129">
    <cfRule type="expression" dxfId="135" priority="57">
      <formula>$A110&lt;&gt;""</formula>
    </cfRule>
  </conditionalFormatting>
  <conditionalFormatting sqref="B134:C153">
    <cfRule type="expression" dxfId="134" priority="71">
      <formula>$A134&lt;&gt;""</formula>
    </cfRule>
  </conditionalFormatting>
  <conditionalFormatting sqref="B158:C177">
    <cfRule type="expression" dxfId="133" priority="85">
      <formula>$A158&lt;&gt;""</formula>
    </cfRule>
  </conditionalFormatting>
  <conditionalFormatting sqref="B182:C196">
    <cfRule type="expression" dxfId="132" priority="99">
      <formula>$A182&lt;&gt;""</formula>
    </cfRule>
  </conditionalFormatting>
  <conditionalFormatting sqref="B201:C215">
    <cfRule type="expression" dxfId="131" priority="113">
      <formula>$A201&lt;&gt;""</formula>
    </cfRule>
  </conditionalFormatting>
  <conditionalFormatting sqref="B220:C234">
    <cfRule type="expression" dxfId="130" priority="127">
      <formula>$A220&lt;&gt;""</formula>
    </cfRule>
  </conditionalFormatting>
  <conditionalFormatting sqref="B239:C253">
    <cfRule type="expression" dxfId="129" priority="141">
      <formula>$A239&lt;&gt;""</formula>
    </cfRule>
  </conditionalFormatting>
  <conditionalFormatting sqref="B258:C267">
    <cfRule type="expression" dxfId="128" priority="155">
      <formula>$A258&lt;&gt;""</formula>
    </cfRule>
  </conditionalFormatting>
  <conditionalFormatting sqref="B272:C281">
    <cfRule type="expression" dxfId="127" priority="169">
      <formula>$A272&lt;&gt;""</formula>
    </cfRule>
  </conditionalFormatting>
  <conditionalFormatting sqref="D14:D33">
    <cfRule type="containsText" dxfId="126" priority="4" operator="containsText" text="PERIKSA"/>
    <cfRule type="containsText" dxfId="125" priority="6" operator="containsText" text="CEK USIA"/>
    <cfRule type="containsText" dxfId="124" priority="2" operator="containsText" text="LENGKAP"/>
  </conditionalFormatting>
  <conditionalFormatting sqref="D38:D57">
    <cfRule type="containsText" dxfId="123" priority="16" operator="containsText" text="LENGKAP"/>
    <cfRule type="containsText" dxfId="122" priority="18" operator="containsText" text="PERIKSA"/>
    <cfRule type="containsText" dxfId="121" priority="20" operator="containsText" text="CEK USIA"/>
  </conditionalFormatting>
  <conditionalFormatting sqref="D62:D81">
    <cfRule type="containsText" dxfId="120" priority="34" operator="containsText" text="CEK USIA"/>
    <cfRule type="containsText" dxfId="119" priority="32" operator="containsText" text="PERIKSA"/>
    <cfRule type="containsText" dxfId="118" priority="30" operator="containsText" text="LENGKAP"/>
  </conditionalFormatting>
  <conditionalFormatting sqref="D86:D105">
    <cfRule type="containsText" dxfId="117" priority="46" operator="containsText" text="PERIKSA"/>
    <cfRule type="containsText" dxfId="116" priority="48" operator="containsText" text="CEK USIA"/>
    <cfRule type="containsText" dxfId="115" priority="44" operator="containsText" text="LENGKAP"/>
  </conditionalFormatting>
  <conditionalFormatting sqref="D110:D129">
    <cfRule type="containsText" dxfId="114" priority="62" operator="containsText" text="CEK USIA"/>
    <cfRule type="containsText" dxfId="113" priority="60" operator="containsText" text="PERIKSA"/>
    <cfRule type="containsText" dxfId="112" priority="58" operator="containsText" text="LENGKAP"/>
  </conditionalFormatting>
  <conditionalFormatting sqref="D134:D153">
    <cfRule type="containsText" dxfId="111" priority="72" operator="containsText" text="LENGKAP"/>
    <cfRule type="containsText" dxfId="110" priority="74" operator="containsText" text="PERIKSA"/>
    <cfRule type="containsText" dxfId="109" priority="76" operator="containsText" text="CEK USIA"/>
  </conditionalFormatting>
  <conditionalFormatting sqref="D158:D177">
    <cfRule type="containsText" dxfId="108" priority="88" operator="containsText" text="PERIKSA"/>
    <cfRule type="containsText" dxfId="107" priority="86" operator="containsText" text="LENGKAP"/>
    <cfRule type="containsText" dxfId="106" priority="90" operator="containsText" text="CEK USIA"/>
  </conditionalFormatting>
  <conditionalFormatting sqref="D182:D196">
    <cfRule type="containsText" dxfId="105" priority="104" operator="containsText" text="CEK USIA"/>
    <cfRule type="containsText" dxfId="104" priority="102" operator="containsText" text="PERIKSA"/>
    <cfRule type="containsText" dxfId="103" priority="100" operator="containsText" text="LENGKAP"/>
  </conditionalFormatting>
  <conditionalFormatting sqref="D201:D215">
    <cfRule type="containsText" dxfId="102" priority="118" operator="containsText" text="CEK USIA"/>
    <cfRule type="containsText" dxfId="101" priority="114" operator="containsText" text="LENGKAP"/>
    <cfRule type="containsText" dxfId="100" priority="116" operator="containsText" text="PERIKSA"/>
  </conditionalFormatting>
  <conditionalFormatting sqref="D220:D234">
    <cfRule type="containsText" dxfId="99" priority="128" operator="containsText" text="LENGKAP"/>
    <cfRule type="containsText" dxfId="98" priority="132" operator="containsText" text="CEK USIA"/>
    <cfRule type="containsText" dxfId="97" priority="130" operator="containsText" text="PERIKSA"/>
  </conditionalFormatting>
  <conditionalFormatting sqref="D239:D253">
    <cfRule type="containsText" dxfId="96" priority="146" operator="containsText" text="CEK USIA"/>
    <cfRule type="containsText" dxfId="95" priority="144" operator="containsText" text="PERIKSA"/>
    <cfRule type="containsText" dxfId="94" priority="142" operator="containsText" text="LENGKAP"/>
  </conditionalFormatting>
  <conditionalFormatting sqref="D258:D267">
    <cfRule type="containsText" dxfId="93" priority="158" operator="containsText" text="PERIKSA"/>
    <cfRule type="containsText" dxfId="92" priority="156" operator="containsText" text="LENGKAP"/>
    <cfRule type="containsText" dxfId="91" priority="160" operator="containsText" text="CEK USIA"/>
  </conditionalFormatting>
  <conditionalFormatting sqref="D272:D281">
    <cfRule type="containsText" dxfId="90" priority="170" operator="containsText" text="LENGKAP"/>
    <cfRule type="containsText" dxfId="89" priority="172" operator="containsText" text="PERIKSA"/>
    <cfRule type="containsText" dxfId="88" priority="174" operator="containsText" text="CEK USIA"/>
  </conditionalFormatting>
  <conditionalFormatting sqref="G14:H33">
    <cfRule type="expression" dxfId="87" priority="8">
      <formula>$F14&lt;&gt;""</formula>
    </cfRule>
  </conditionalFormatting>
  <conditionalFormatting sqref="G38:H57">
    <cfRule type="expression" dxfId="86" priority="22">
      <formula>$F38&lt;&gt;""</formula>
    </cfRule>
  </conditionalFormatting>
  <conditionalFormatting sqref="G62:H81">
    <cfRule type="expression" dxfId="85" priority="36">
      <formula>$F62&lt;&gt;""</formula>
    </cfRule>
  </conditionalFormatting>
  <conditionalFormatting sqref="G86:H105">
    <cfRule type="expression" dxfId="84" priority="50">
      <formula>$F86&lt;&gt;""</formula>
    </cfRule>
  </conditionalFormatting>
  <conditionalFormatting sqref="G110:H129">
    <cfRule type="expression" dxfId="83" priority="64">
      <formula>$F110&lt;&gt;""</formula>
    </cfRule>
  </conditionalFormatting>
  <conditionalFormatting sqref="G134:H153">
    <cfRule type="expression" dxfId="82" priority="78">
      <formula>$F134&lt;&gt;""</formula>
    </cfRule>
  </conditionalFormatting>
  <conditionalFormatting sqref="G158:H177">
    <cfRule type="expression" dxfId="81" priority="92">
      <formula>$F158&lt;&gt;""</formula>
    </cfRule>
  </conditionalFormatting>
  <conditionalFormatting sqref="G182:H196">
    <cfRule type="expression" dxfId="80" priority="106">
      <formula>$F182&lt;&gt;""</formula>
    </cfRule>
  </conditionalFormatting>
  <conditionalFormatting sqref="G201:H215">
    <cfRule type="expression" dxfId="79" priority="120">
      <formula>$F201&lt;&gt;""</formula>
    </cfRule>
  </conditionalFormatting>
  <conditionalFormatting sqref="G220:H234">
    <cfRule type="expression" dxfId="78" priority="134">
      <formula>$F220&lt;&gt;""</formula>
    </cfRule>
  </conditionalFormatting>
  <conditionalFormatting sqref="G239:H253">
    <cfRule type="expression" dxfId="77" priority="148">
      <formula>$F239&lt;&gt;""</formula>
    </cfRule>
  </conditionalFormatting>
  <conditionalFormatting sqref="G258:H267">
    <cfRule type="expression" dxfId="76" priority="162">
      <formula>$F258&lt;&gt;""</formula>
    </cfRule>
  </conditionalFormatting>
  <conditionalFormatting sqref="G272:H281">
    <cfRule type="expression" dxfId="75" priority="176">
      <formula>$F272&lt;&gt;""</formula>
    </cfRule>
  </conditionalFormatting>
  <conditionalFormatting sqref="I14:I33">
    <cfRule type="containsText" dxfId="74" priority="11" operator="containsText" text="PERIKSA"/>
    <cfRule type="containsText" dxfId="73" priority="13" operator="containsText" text="CEK USIA"/>
    <cfRule type="containsText" dxfId="72" priority="9" operator="containsText" text="LENGKAP"/>
  </conditionalFormatting>
  <conditionalFormatting sqref="I38:I57">
    <cfRule type="containsText" dxfId="71" priority="25" operator="containsText" text="PERIKSA"/>
    <cfRule type="containsText" dxfId="70" priority="27" operator="containsText" text="CEK USIA"/>
    <cfRule type="containsText" dxfId="69" priority="23" operator="containsText" text="LENGKAP"/>
  </conditionalFormatting>
  <conditionalFormatting sqref="I62:I81">
    <cfRule type="containsText" dxfId="68" priority="37" operator="containsText" text="LENGKAP"/>
    <cfRule type="containsText" dxfId="67" priority="41" operator="containsText" text="CEK USIA"/>
    <cfRule type="containsText" dxfId="66" priority="39" operator="containsText" text="PERIKSA"/>
  </conditionalFormatting>
  <conditionalFormatting sqref="I86:I105">
    <cfRule type="containsText" dxfId="65" priority="55" operator="containsText" text="CEK USIA"/>
    <cfRule type="containsText" dxfId="64" priority="53" operator="containsText" text="PERIKSA"/>
    <cfRule type="containsText" dxfId="63" priority="51" operator="containsText" text="LENGKAP"/>
  </conditionalFormatting>
  <conditionalFormatting sqref="I110:I129">
    <cfRule type="containsText" dxfId="62" priority="67" operator="containsText" text="PERIKSA"/>
    <cfRule type="containsText" dxfId="61" priority="69" operator="containsText" text="CEK USIA"/>
    <cfRule type="containsText" dxfId="60" priority="65" operator="containsText" text="LENGKAP"/>
  </conditionalFormatting>
  <conditionalFormatting sqref="I134:I153">
    <cfRule type="containsText" dxfId="59" priority="81" operator="containsText" text="PERIKSA"/>
    <cfRule type="containsText" dxfId="58" priority="83" operator="containsText" text="CEK USIA"/>
    <cfRule type="containsText" dxfId="57" priority="79" operator="containsText" text="LENGKAP"/>
  </conditionalFormatting>
  <conditionalFormatting sqref="I158:I177">
    <cfRule type="containsText" dxfId="56" priority="93" operator="containsText" text="LENGKAP"/>
    <cfRule type="containsText" dxfId="55" priority="95" operator="containsText" text="PERIKSA"/>
    <cfRule type="containsText" dxfId="54" priority="97" operator="containsText" text="CEK USIA"/>
  </conditionalFormatting>
  <conditionalFormatting sqref="I182:I196">
    <cfRule type="containsText" dxfId="53" priority="107" operator="containsText" text="LENGKAP"/>
    <cfRule type="containsText" dxfId="52" priority="109" operator="containsText" text="PERIKSA"/>
    <cfRule type="containsText" dxfId="51" priority="111" operator="containsText" text="CEK USIA"/>
  </conditionalFormatting>
  <conditionalFormatting sqref="I201:I215">
    <cfRule type="containsText" dxfId="50" priority="125" operator="containsText" text="CEK USIA"/>
    <cfRule type="containsText" dxfId="49" priority="123" operator="containsText" text="PERIKSA"/>
    <cfRule type="containsText" dxfId="48" priority="121" operator="containsText" text="LENGKAP"/>
  </conditionalFormatting>
  <conditionalFormatting sqref="I220:I234">
    <cfRule type="containsText" dxfId="47" priority="139" operator="containsText" text="CEK USIA"/>
    <cfRule type="containsText" dxfId="46" priority="137" operator="containsText" text="PERIKSA"/>
    <cfRule type="containsText" dxfId="45" priority="135" operator="containsText" text="LENGKAP"/>
  </conditionalFormatting>
  <conditionalFormatting sqref="I239:I253">
    <cfRule type="containsText" dxfId="44" priority="149" operator="containsText" text="LENGKAP"/>
    <cfRule type="containsText" dxfId="43" priority="151" operator="containsText" text="PERIKSA"/>
    <cfRule type="containsText" dxfId="42" priority="153" operator="containsText" text="CEK USIA"/>
  </conditionalFormatting>
  <conditionalFormatting sqref="I258:I267">
    <cfRule type="containsText" dxfId="41" priority="165" operator="containsText" text="PERIKSA"/>
    <cfRule type="containsText" dxfId="40" priority="167" operator="containsText" text="CEK USIA"/>
    <cfRule type="containsText" dxfId="39" priority="163" operator="containsText" text="LENGKAP"/>
  </conditionalFormatting>
  <conditionalFormatting sqref="I272:I281">
    <cfRule type="containsText" dxfId="38" priority="177" operator="containsText" text="LENGKAP"/>
    <cfRule type="containsText" dxfId="37" priority="179" operator="containsText" text="PERIKSA"/>
    <cfRule type="containsText" dxfId="36" priority="181" operator="containsText" text="CEK USIA"/>
  </conditionalFormatting>
  <dataValidations count="1">
    <dataValidation type="whole" sqref="C14:C33 H272:H281 C272:C281 H258:H267 C258:C267 H239:H253 C239:C253 H220:H234 C220:C234 H201:H215 C201:C215 H182:H196 C182:C196 H158:H177 C158:C177 H134:H153 C134:C153 H110:H129 C110:C129 H86:H105 C86:C105 H62:H81 C62:C81 H38:H57 C38:C57 H14:H33" xr:uid="{00000000-0002-0000-0500-000000000000}">
      <formula1>1900</formula1>
      <formula2>2022</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93"/>
  <sheetViews>
    <sheetView showGridLines="0" workbookViewId="0">
      <selection sqref="A1:Q1"/>
    </sheetView>
  </sheetViews>
  <sheetFormatPr defaultRowHeight="13.8"/>
  <cols>
    <col min="1" max="1" width="7" style="2" customWidth="1"/>
    <col min="2" max="2" width="22" style="2" customWidth="1"/>
    <col min="3" max="3" width="11" style="2" customWidth="1"/>
    <col min="4" max="4" width="22" style="2" customWidth="1"/>
    <col min="5" max="5" width="11" style="2" customWidth="1"/>
    <col min="6" max="6" width="22" style="2" customWidth="1"/>
    <col min="7" max="8" width="11" style="2" customWidth="1"/>
    <col min="9" max="9" width="2.5" style="2" customWidth="1"/>
    <col min="10" max="10" width="7" style="2" customWidth="1"/>
    <col min="11" max="11" width="22" style="2" customWidth="1"/>
    <col min="12" max="12" width="11" style="2" customWidth="1"/>
    <col min="13" max="13" width="22" style="2" customWidth="1"/>
    <col min="14" max="14" width="11" style="2" customWidth="1"/>
    <col min="15" max="15" width="22" style="2" customWidth="1"/>
    <col min="16" max="17" width="11" style="2" customWidth="1"/>
    <col min="18" max="16384" width="8.796875" style="2"/>
  </cols>
  <sheetData>
    <row r="1" spans="1:17" ht="25.95" customHeight="1">
      <c r="A1" s="1" t="s">
        <v>0</v>
      </c>
      <c r="B1" s="1"/>
      <c r="C1" s="1"/>
      <c r="D1" s="1"/>
      <c r="E1" s="1"/>
      <c r="F1" s="1"/>
      <c r="G1" s="1"/>
      <c r="H1" s="1"/>
      <c r="I1" s="1"/>
      <c r="J1" s="1"/>
      <c r="K1" s="1"/>
      <c r="L1" s="1"/>
      <c r="M1" s="1"/>
      <c r="N1" s="1"/>
      <c r="O1" s="1"/>
      <c r="P1" s="1"/>
      <c r="Q1" s="1"/>
    </row>
    <row r="2" spans="1:17" ht="19.95" customHeight="1">
      <c r="A2" s="6" t="s">
        <v>108</v>
      </c>
      <c r="B2" s="6"/>
      <c r="C2" s="6"/>
      <c r="D2" s="6"/>
      <c r="E2" s="6"/>
      <c r="F2" s="6"/>
      <c r="G2" s="6"/>
      <c r="H2" s="6"/>
      <c r="I2" s="6"/>
      <c r="J2" s="6"/>
      <c r="K2" s="6"/>
      <c r="L2" s="6"/>
      <c r="M2" s="6"/>
      <c r="N2" s="6"/>
      <c r="O2" s="6"/>
      <c r="P2" s="6"/>
      <c r="Q2" s="6"/>
    </row>
    <row r="3" spans="1:17" ht="28.95" customHeight="1">
      <c r="A3" s="79" t="s">
        <v>193</v>
      </c>
      <c r="B3" s="79"/>
      <c r="C3" s="79"/>
      <c r="D3" s="79"/>
      <c r="E3" s="79"/>
      <c r="F3" s="79"/>
      <c r="G3" s="79"/>
      <c r="H3" s="79"/>
      <c r="I3" s="79"/>
      <c r="J3" s="79"/>
      <c r="K3" s="79"/>
      <c r="L3" s="79"/>
      <c r="M3" s="79"/>
      <c r="N3" s="79"/>
      <c r="O3" s="79"/>
      <c r="P3" s="79"/>
      <c r="Q3" s="79"/>
    </row>
    <row r="4" spans="1:17" ht="19.95" customHeight="1">
      <c r="A4" s="80" t="s">
        <v>194</v>
      </c>
      <c r="B4" s="80"/>
      <c r="C4" s="80"/>
      <c r="D4" s="80"/>
      <c r="E4" s="80"/>
      <c r="F4" s="80"/>
      <c r="G4" s="80"/>
      <c r="H4" s="80"/>
      <c r="I4" s="80"/>
      <c r="J4" s="80"/>
      <c r="K4" s="80"/>
      <c r="L4" s="80"/>
      <c r="M4" s="80"/>
      <c r="N4" s="80"/>
      <c r="O4" s="80"/>
      <c r="P4" s="80"/>
      <c r="Q4" s="80"/>
    </row>
    <row r="5" spans="1:17" ht="4.05" customHeight="1">
      <c r="A5" s="16"/>
      <c r="B5" s="16"/>
      <c r="C5" s="16"/>
      <c r="D5" s="16"/>
      <c r="E5" s="16"/>
      <c r="F5" s="16"/>
      <c r="G5" s="16"/>
      <c r="H5" s="16"/>
      <c r="I5" s="16"/>
      <c r="J5" s="16"/>
      <c r="K5" s="16"/>
      <c r="L5" s="16"/>
      <c r="M5" s="16"/>
      <c r="N5" s="16"/>
      <c r="O5" s="16"/>
      <c r="P5" s="16"/>
      <c r="Q5" s="16"/>
    </row>
    <row r="7" spans="1:17">
      <c r="A7" s="88" t="s">
        <v>42</v>
      </c>
      <c r="B7" s="88"/>
      <c r="C7" s="117" t="str">
        <f>IF('ENTRY BY CLASS'!$B$7="","",'ENTRY BY CLASS'!$B$7)</f>
        <v/>
      </c>
      <c r="D7" s="117"/>
      <c r="E7" s="117"/>
      <c r="F7" s="117"/>
      <c r="G7" s="117"/>
      <c r="H7" s="117"/>
      <c r="I7" s="117"/>
      <c r="J7" s="117"/>
      <c r="K7" s="117"/>
      <c r="L7" s="117"/>
      <c r="M7" s="117"/>
      <c r="N7" s="117"/>
      <c r="O7" s="117"/>
      <c r="P7" s="117"/>
      <c r="Q7" s="117"/>
    </row>
    <row r="9" spans="1:17" ht="30" customHeight="1">
      <c r="A9" s="120" t="s">
        <v>180</v>
      </c>
      <c r="B9" s="121"/>
      <c r="C9" s="121"/>
      <c r="D9" s="121"/>
      <c r="E9" s="121"/>
      <c r="F9" s="121"/>
      <c r="G9" s="121"/>
      <c r="H9" s="121"/>
      <c r="I9" s="121"/>
      <c r="J9" s="121"/>
      <c r="K9" s="121"/>
      <c r="L9" s="121"/>
      <c r="M9" s="121"/>
      <c r="N9" s="121"/>
      <c r="O9" s="121"/>
      <c r="P9" s="121"/>
      <c r="Q9" s="122"/>
    </row>
    <row r="12" spans="1:17" ht="25.05" customHeight="1">
      <c r="A12" s="17" t="s">
        <v>195</v>
      </c>
      <c r="B12" s="17"/>
      <c r="C12" s="17"/>
      <c r="D12" s="17"/>
      <c r="E12" s="125" t="s">
        <v>113</v>
      </c>
      <c r="F12" s="131">
        <f>'ENTRY BY CLASS'!$C$51</f>
        <v>0</v>
      </c>
    </row>
    <row r="13" spans="1:17" ht="28.05" customHeight="1">
      <c r="A13" s="140" t="s">
        <v>196</v>
      </c>
      <c r="B13" s="115" t="s">
        <v>197</v>
      </c>
      <c r="C13" s="115" t="s">
        <v>198</v>
      </c>
      <c r="D13" s="127" t="s">
        <v>199</v>
      </c>
      <c r="E13" s="127" t="s">
        <v>200</v>
      </c>
      <c r="F13" s="140" t="s">
        <v>101</v>
      </c>
    </row>
    <row r="14" spans="1:17">
      <c r="A14" s="132" t="str">
        <f>IF(ROWS($A$14:A14)&lt;='ENTRY BY CLASS'!$C$51,ROWS($A$14:A14),"")</f>
        <v/>
      </c>
      <c r="B14" s="133"/>
      <c r="C14" s="133"/>
      <c r="D14" s="133"/>
      <c r="E14" s="133"/>
      <c r="F14" s="119" t="str">
        <f t="shared" ref="F14:F23" si="0">IF(A14="","",IF(OR(B14="",C14="",D14="",E14=""),"PERIKSA",IF(AND(AND(C14&gt;=2012,C14&lt;=2014),AND(E14&gt;=2012,E14&lt;=2014)),"LENGKAP","CEK USIA")))</f>
        <v/>
      </c>
    </row>
    <row r="15" spans="1:17">
      <c r="A15" s="132" t="str">
        <f>IF(ROWS($A$14:A15)&lt;='ENTRY BY CLASS'!$C$51,ROWS($A$14:A15),"")</f>
        <v/>
      </c>
      <c r="B15" s="133"/>
      <c r="C15" s="133"/>
      <c r="D15" s="133"/>
      <c r="E15" s="133"/>
      <c r="F15" s="119" t="str">
        <f t="shared" si="0"/>
        <v/>
      </c>
    </row>
    <row r="16" spans="1:17">
      <c r="A16" s="132" t="str">
        <f>IF(ROWS($A$14:A16)&lt;='ENTRY BY CLASS'!$C$51,ROWS($A$14:A16),"")</f>
        <v/>
      </c>
      <c r="B16" s="133"/>
      <c r="C16" s="133"/>
      <c r="D16" s="133"/>
      <c r="E16" s="133"/>
      <c r="F16" s="119" t="str">
        <f t="shared" si="0"/>
        <v/>
      </c>
    </row>
    <row r="17" spans="1:6">
      <c r="A17" s="132" t="str">
        <f>IF(ROWS($A$14:A17)&lt;='ENTRY BY CLASS'!$C$51,ROWS($A$14:A17),"")</f>
        <v/>
      </c>
      <c r="B17" s="133"/>
      <c r="C17" s="133"/>
      <c r="D17" s="133"/>
      <c r="E17" s="133"/>
      <c r="F17" s="119" t="str">
        <f t="shared" si="0"/>
        <v/>
      </c>
    </row>
    <row r="18" spans="1:6">
      <c r="A18" s="132" t="str">
        <f>IF(ROWS($A$14:A18)&lt;='ENTRY BY CLASS'!$C$51,ROWS($A$14:A18),"")</f>
        <v/>
      </c>
      <c r="B18" s="133"/>
      <c r="C18" s="133"/>
      <c r="D18" s="133"/>
      <c r="E18" s="133"/>
      <c r="F18" s="119" t="str">
        <f t="shared" si="0"/>
        <v/>
      </c>
    </row>
    <row r="19" spans="1:6">
      <c r="A19" s="132" t="str">
        <f>IF(ROWS($A$14:A19)&lt;='ENTRY BY CLASS'!$C$51,ROWS($A$14:A19),"")</f>
        <v/>
      </c>
      <c r="B19" s="133"/>
      <c r="C19" s="133"/>
      <c r="D19" s="133"/>
      <c r="E19" s="133"/>
      <c r="F19" s="119" t="str">
        <f t="shared" si="0"/>
        <v/>
      </c>
    </row>
    <row r="20" spans="1:6">
      <c r="A20" s="132" t="str">
        <f>IF(ROWS($A$14:A20)&lt;='ENTRY BY CLASS'!$C$51,ROWS($A$14:A20),"")</f>
        <v/>
      </c>
      <c r="B20" s="133"/>
      <c r="C20" s="133"/>
      <c r="D20" s="133"/>
      <c r="E20" s="133"/>
      <c r="F20" s="119" t="str">
        <f t="shared" si="0"/>
        <v/>
      </c>
    </row>
    <row r="21" spans="1:6">
      <c r="A21" s="132" t="str">
        <f>IF(ROWS($A$14:A21)&lt;='ENTRY BY CLASS'!$C$51,ROWS($A$14:A21),"")</f>
        <v/>
      </c>
      <c r="B21" s="133"/>
      <c r="C21" s="133"/>
      <c r="D21" s="133"/>
      <c r="E21" s="133"/>
      <c r="F21" s="119" t="str">
        <f t="shared" si="0"/>
        <v/>
      </c>
    </row>
    <row r="22" spans="1:6">
      <c r="A22" s="132" t="str">
        <f>IF(ROWS($A$14:A22)&lt;='ENTRY BY CLASS'!$C$51,ROWS($A$14:A22),"")</f>
        <v/>
      </c>
      <c r="B22" s="133"/>
      <c r="C22" s="133"/>
      <c r="D22" s="133"/>
      <c r="E22" s="133"/>
      <c r="F22" s="119" t="str">
        <f t="shared" si="0"/>
        <v/>
      </c>
    </row>
    <row r="23" spans="1:6">
      <c r="A23" s="132" t="str">
        <f>IF(ROWS($A$14:A23)&lt;='ENTRY BY CLASS'!$C$51,ROWS($A$14:A23),"")</f>
        <v/>
      </c>
      <c r="B23" s="133"/>
      <c r="C23" s="133"/>
      <c r="D23" s="133"/>
      <c r="E23" s="133"/>
      <c r="F23" s="119" t="str">
        <f t="shared" si="0"/>
        <v/>
      </c>
    </row>
    <row r="26" spans="1:6" ht="25.05" customHeight="1">
      <c r="A26" s="17" t="s">
        <v>201</v>
      </c>
      <c r="B26" s="17"/>
      <c r="C26" s="17"/>
      <c r="D26" s="17"/>
      <c r="E26" s="125" t="s">
        <v>113</v>
      </c>
      <c r="F26" s="131">
        <f>'ENTRY BY CLASS'!$C$52</f>
        <v>0</v>
      </c>
    </row>
    <row r="27" spans="1:6" ht="28.05" customHeight="1">
      <c r="A27" s="140" t="s">
        <v>196</v>
      </c>
      <c r="B27" s="115" t="s">
        <v>197</v>
      </c>
      <c r="C27" s="115" t="s">
        <v>198</v>
      </c>
      <c r="D27" s="127" t="s">
        <v>199</v>
      </c>
      <c r="E27" s="127" t="s">
        <v>200</v>
      </c>
      <c r="F27" s="140" t="s">
        <v>101</v>
      </c>
    </row>
    <row r="28" spans="1:6">
      <c r="A28" s="132" t="str">
        <f>IF(ROWS($A$28:A28)&lt;='ENTRY BY CLASS'!$C$52,ROWS($A$28:A28),"")</f>
        <v/>
      </c>
      <c r="B28" s="133"/>
      <c r="C28" s="133"/>
      <c r="D28" s="133"/>
      <c r="E28" s="133"/>
      <c r="F28" s="119" t="str">
        <f t="shared" ref="F28:F37" si="1">IF(A28="","",IF(OR(B28="",C28="",D28="",E28=""),"PERIKSA",IF(AND(AND(C28&gt;=2009,C28&lt;=2011),AND(E28&gt;=2009,E28&lt;=2011)),"LENGKAP","CEK USIA")))</f>
        <v/>
      </c>
    </row>
    <row r="29" spans="1:6">
      <c r="A29" s="132" t="str">
        <f>IF(ROWS($A$28:A29)&lt;='ENTRY BY CLASS'!$C$52,ROWS($A$28:A29),"")</f>
        <v/>
      </c>
      <c r="B29" s="133"/>
      <c r="C29" s="133"/>
      <c r="D29" s="133"/>
      <c r="E29" s="133"/>
      <c r="F29" s="119" t="str">
        <f t="shared" si="1"/>
        <v/>
      </c>
    </row>
    <row r="30" spans="1:6">
      <c r="A30" s="132" t="str">
        <f>IF(ROWS($A$28:A30)&lt;='ENTRY BY CLASS'!$C$52,ROWS($A$28:A30),"")</f>
        <v/>
      </c>
      <c r="B30" s="133"/>
      <c r="C30" s="133"/>
      <c r="D30" s="133"/>
      <c r="E30" s="133"/>
      <c r="F30" s="119" t="str">
        <f t="shared" si="1"/>
        <v/>
      </c>
    </row>
    <row r="31" spans="1:6">
      <c r="A31" s="132" t="str">
        <f>IF(ROWS($A$28:A31)&lt;='ENTRY BY CLASS'!$C$52,ROWS($A$28:A31),"")</f>
        <v/>
      </c>
      <c r="B31" s="133"/>
      <c r="C31" s="133"/>
      <c r="D31" s="133"/>
      <c r="E31" s="133"/>
      <c r="F31" s="119" t="str">
        <f t="shared" si="1"/>
        <v/>
      </c>
    </row>
    <row r="32" spans="1:6">
      <c r="A32" s="132" t="str">
        <f>IF(ROWS($A$28:A32)&lt;='ENTRY BY CLASS'!$C$52,ROWS($A$28:A32),"")</f>
        <v/>
      </c>
      <c r="B32" s="133"/>
      <c r="C32" s="133"/>
      <c r="D32" s="133"/>
      <c r="E32" s="133"/>
      <c r="F32" s="119" t="str">
        <f t="shared" si="1"/>
        <v/>
      </c>
    </row>
    <row r="33" spans="1:6">
      <c r="A33" s="132" t="str">
        <f>IF(ROWS($A$28:A33)&lt;='ENTRY BY CLASS'!$C$52,ROWS($A$28:A33),"")</f>
        <v/>
      </c>
      <c r="B33" s="133"/>
      <c r="C33" s="133"/>
      <c r="D33" s="133"/>
      <c r="E33" s="133"/>
      <c r="F33" s="119" t="str">
        <f t="shared" si="1"/>
        <v/>
      </c>
    </row>
    <row r="34" spans="1:6">
      <c r="A34" s="132" t="str">
        <f>IF(ROWS($A$28:A34)&lt;='ENTRY BY CLASS'!$C$52,ROWS($A$28:A34),"")</f>
        <v/>
      </c>
      <c r="B34" s="133"/>
      <c r="C34" s="133"/>
      <c r="D34" s="133"/>
      <c r="E34" s="133"/>
      <c r="F34" s="119" t="str">
        <f t="shared" si="1"/>
        <v/>
      </c>
    </row>
    <row r="35" spans="1:6">
      <c r="A35" s="132" t="str">
        <f>IF(ROWS($A$28:A35)&lt;='ENTRY BY CLASS'!$C$52,ROWS($A$28:A35),"")</f>
        <v/>
      </c>
      <c r="B35" s="133"/>
      <c r="C35" s="133"/>
      <c r="D35" s="133"/>
      <c r="E35" s="133"/>
      <c r="F35" s="119" t="str">
        <f t="shared" si="1"/>
        <v/>
      </c>
    </row>
    <row r="36" spans="1:6">
      <c r="A36" s="132" t="str">
        <f>IF(ROWS($A$28:A36)&lt;='ENTRY BY CLASS'!$C$52,ROWS($A$28:A36),"")</f>
        <v/>
      </c>
      <c r="B36" s="133"/>
      <c r="C36" s="133"/>
      <c r="D36" s="133"/>
      <c r="E36" s="133"/>
      <c r="F36" s="119" t="str">
        <f t="shared" si="1"/>
        <v/>
      </c>
    </row>
    <row r="37" spans="1:6">
      <c r="A37" s="132" t="str">
        <f>IF(ROWS($A$28:A37)&lt;='ENTRY BY CLASS'!$C$52,ROWS($A$28:A37),"")</f>
        <v/>
      </c>
      <c r="B37" s="133"/>
      <c r="C37" s="133"/>
      <c r="D37" s="133"/>
      <c r="E37" s="133"/>
      <c r="F37" s="119" t="str">
        <f t="shared" si="1"/>
        <v/>
      </c>
    </row>
    <row r="40" spans="1:6" ht="25.05" customHeight="1">
      <c r="A40" s="17" t="s">
        <v>202</v>
      </c>
      <c r="B40" s="17"/>
      <c r="C40" s="17"/>
      <c r="D40" s="17"/>
      <c r="E40" s="125" t="s">
        <v>113</v>
      </c>
      <c r="F40" s="131">
        <f>'ENTRY BY CLASS'!$C$53</f>
        <v>0</v>
      </c>
    </row>
    <row r="41" spans="1:6" ht="28.05" customHeight="1">
      <c r="A41" s="140" t="s">
        <v>196</v>
      </c>
      <c r="B41" s="115" t="s">
        <v>197</v>
      </c>
      <c r="C41" s="115" t="s">
        <v>198</v>
      </c>
      <c r="D41" s="127" t="s">
        <v>199</v>
      </c>
      <c r="E41" s="127" t="s">
        <v>200</v>
      </c>
      <c r="F41" s="140" t="s">
        <v>101</v>
      </c>
    </row>
    <row r="42" spans="1:6">
      <c r="A42" s="132" t="str">
        <f>IF(ROWS($A$42:A42)&lt;='ENTRY BY CLASS'!$C$53,ROWS($A$42:A42),"")</f>
        <v/>
      </c>
      <c r="B42" s="133"/>
      <c r="C42" s="133"/>
      <c r="D42" s="133"/>
      <c r="E42" s="133"/>
      <c r="F42" s="119" t="str">
        <f t="shared" ref="F42:F51" si="2">IF(A42="","",IF(OR(B42="",C42="",D42="",E42=""),"PERIKSA",IF(AND(AND(C42&gt;=1996,C42&lt;=2008),AND(E42&gt;=1996,E42&lt;=2008)),"LENGKAP","CEK USIA")))</f>
        <v/>
      </c>
    </row>
    <row r="43" spans="1:6">
      <c r="A43" s="132" t="str">
        <f>IF(ROWS($A$42:A43)&lt;='ENTRY BY CLASS'!$C$53,ROWS($A$42:A43),"")</f>
        <v/>
      </c>
      <c r="B43" s="133"/>
      <c r="C43" s="133"/>
      <c r="D43" s="133"/>
      <c r="E43" s="133"/>
      <c r="F43" s="119" t="str">
        <f t="shared" si="2"/>
        <v/>
      </c>
    </row>
    <row r="44" spans="1:6">
      <c r="A44" s="132" t="str">
        <f>IF(ROWS($A$42:A44)&lt;='ENTRY BY CLASS'!$C$53,ROWS($A$42:A44),"")</f>
        <v/>
      </c>
      <c r="B44" s="133"/>
      <c r="C44" s="133"/>
      <c r="D44" s="133"/>
      <c r="E44" s="133"/>
      <c r="F44" s="119" t="str">
        <f t="shared" si="2"/>
        <v/>
      </c>
    </row>
    <row r="45" spans="1:6">
      <c r="A45" s="132" t="str">
        <f>IF(ROWS($A$42:A45)&lt;='ENTRY BY CLASS'!$C$53,ROWS($A$42:A45),"")</f>
        <v/>
      </c>
      <c r="B45" s="133"/>
      <c r="C45" s="133"/>
      <c r="D45" s="133"/>
      <c r="E45" s="133"/>
      <c r="F45" s="119" t="str">
        <f t="shared" si="2"/>
        <v/>
      </c>
    </row>
    <row r="46" spans="1:6">
      <c r="A46" s="132" t="str">
        <f>IF(ROWS($A$42:A46)&lt;='ENTRY BY CLASS'!$C$53,ROWS($A$42:A46),"")</f>
        <v/>
      </c>
      <c r="B46" s="133"/>
      <c r="C46" s="133"/>
      <c r="D46" s="133"/>
      <c r="E46" s="133"/>
      <c r="F46" s="119" t="str">
        <f t="shared" si="2"/>
        <v/>
      </c>
    </row>
    <row r="47" spans="1:6">
      <c r="A47" s="132" t="str">
        <f>IF(ROWS($A$42:A47)&lt;='ENTRY BY CLASS'!$C$53,ROWS($A$42:A47),"")</f>
        <v/>
      </c>
      <c r="B47" s="133"/>
      <c r="C47" s="133"/>
      <c r="D47" s="133"/>
      <c r="E47" s="133"/>
      <c r="F47" s="119" t="str">
        <f t="shared" si="2"/>
        <v/>
      </c>
    </row>
    <row r="48" spans="1:6">
      <c r="A48" s="132" t="str">
        <f>IF(ROWS($A$42:A48)&lt;='ENTRY BY CLASS'!$C$53,ROWS($A$42:A48),"")</f>
        <v/>
      </c>
      <c r="B48" s="133"/>
      <c r="C48" s="133"/>
      <c r="D48" s="133"/>
      <c r="E48" s="133"/>
      <c r="F48" s="119" t="str">
        <f t="shared" si="2"/>
        <v/>
      </c>
    </row>
    <row r="49" spans="1:17">
      <c r="A49" s="132" t="str">
        <f>IF(ROWS($A$42:A49)&lt;='ENTRY BY CLASS'!$C$53,ROWS($A$42:A49),"")</f>
        <v/>
      </c>
      <c r="B49" s="133"/>
      <c r="C49" s="133"/>
      <c r="D49" s="133"/>
      <c r="E49" s="133"/>
      <c r="F49" s="119" t="str">
        <f t="shared" si="2"/>
        <v/>
      </c>
    </row>
    <row r="50" spans="1:17">
      <c r="A50" s="132" t="str">
        <f>IF(ROWS($A$42:A50)&lt;='ENTRY BY CLASS'!$C$53,ROWS($A$42:A50),"")</f>
        <v/>
      </c>
      <c r="B50" s="133"/>
      <c r="C50" s="133"/>
      <c r="D50" s="133"/>
      <c r="E50" s="133"/>
      <c r="F50" s="119" t="str">
        <f t="shared" si="2"/>
        <v/>
      </c>
    </row>
    <row r="51" spans="1:17">
      <c r="A51" s="132" t="str">
        <f>IF(ROWS($A$42:A51)&lt;='ENTRY BY CLASS'!$C$53,ROWS($A$42:A51),"")</f>
        <v/>
      </c>
      <c r="B51" s="133"/>
      <c r="C51" s="133"/>
      <c r="D51" s="133"/>
      <c r="E51" s="133"/>
      <c r="F51" s="119" t="str">
        <f t="shared" si="2"/>
        <v/>
      </c>
    </row>
    <row r="54" spans="1:17" ht="25.05" customHeight="1">
      <c r="A54" s="20" t="s">
        <v>203</v>
      </c>
      <c r="B54" s="20"/>
      <c r="C54" s="20"/>
      <c r="D54" s="20"/>
      <c r="E54" s="20"/>
      <c r="F54" s="20"/>
      <c r="G54" s="123" t="s">
        <v>113</v>
      </c>
      <c r="H54" s="136">
        <f>'ENTRY BY CLASS'!$C$58</f>
        <v>0</v>
      </c>
      <c r="I54" s="124"/>
      <c r="J54" s="33" t="s">
        <v>204</v>
      </c>
      <c r="K54" s="33"/>
      <c r="L54" s="33"/>
      <c r="M54" s="33"/>
      <c r="N54" s="33"/>
      <c r="O54" s="33"/>
      <c r="P54" s="125" t="s">
        <v>113</v>
      </c>
      <c r="Q54" s="137">
        <f>'ENTRY BY CLASS'!$D$58</f>
        <v>0</v>
      </c>
    </row>
    <row r="55" spans="1:17" ht="28.05" customHeight="1">
      <c r="A55" s="115" t="s">
        <v>205</v>
      </c>
      <c r="B55" s="115" t="s">
        <v>206</v>
      </c>
      <c r="C55" s="115" t="s">
        <v>207</v>
      </c>
      <c r="D55" s="115" t="s">
        <v>208</v>
      </c>
      <c r="E55" s="115" t="s">
        <v>209</v>
      </c>
      <c r="F55" s="115" t="s">
        <v>210</v>
      </c>
      <c r="G55" s="115" t="s">
        <v>211</v>
      </c>
      <c r="H55" s="115" t="s">
        <v>101</v>
      </c>
      <c r="I55" s="126"/>
      <c r="J55" s="127" t="s">
        <v>205</v>
      </c>
      <c r="K55" s="127" t="s">
        <v>206</v>
      </c>
      <c r="L55" s="127" t="s">
        <v>207</v>
      </c>
      <c r="M55" s="127" t="s">
        <v>208</v>
      </c>
      <c r="N55" s="127" t="s">
        <v>209</v>
      </c>
      <c r="O55" s="127" t="s">
        <v>210</v>
      </c>
      <c r="P55" s="127" t="s">
        <v>211</v>
      </c>
      <c r="Q55" s="127" t="s">
        <v>101</v>
      </c>
    </row>
    <row r="56" spans="1:17">
      <c r="A56" s="132" t="str">
        <f>IF(ROWS($A$56:A56)&lt;='ENTRY BY CLASS'!$C$58,ROWS($A$56:A56),"")</f>
        <v/>
      </c>
      <c r="B56" s="133"/>
      <c r="C56" s="133"/>
      <c r="D56" s="133"/>
      <c r="E56" s="133"/>
      <c r="F56" s="133"/>
      <c r="G56" s="133"/>
      <c r="H56" s="119" t="str">
        <f t="shared" ref="H56:H65" si="3">IF(A56="","",IF(OR(B56="",C56="",D56="",E56="",F56="",G56=""),"PERIKSA",IF(AND(AND(C56&gt;=2012,C56&lt;=2014),AND(E56&gt;=2012,E56&lt;=2014),AND(G56&gt;=2012,G56&lt;=2014)),"LENGKAP","CEK USIA")))</f>
        <v/>
      </c>
      <c r="I56" s="126"/>
      <c r="J56" s="132" t="str">
        <f>IF(ROWS($J$56:J56)&lt;='ENTRY BY CLASS'!$D$58,ROWS($J$56:J56),"")</f>
        <v/>
      </c>
      <c r="K56" s="133"/>
      <c r="L56" s="133"/>
      <c r="M56" s="133"/>
      <c r="N56" s="133"/>
      <c r="O56" s="133"/>
      <c r="P56" s="133"/>
      <c r="Q56" s="119" t="str">
        <f t="shared" ref="Q56:Q65" si="4">IF(J56="","",IF(OR(K56="",L56="",M56="",N56="",O56="",P56=""),"PERIKSA",IF(AND(AND(L56&gt;=2012,L56&lt;=2014),AND(N56&gt;=2012,N56&lt;=2014),AND(P56&gt;=2012,P56&lt;=2014)),"LENGKAP","CEK USIA")))</f>
        <v/>
      </c>
    </row>
    <row r="57" spans="1:17">
      <c r="A57" s="132" t="str">
        <f>IF(ROWS($A$56:A57)&lt;='ENTRY BY CLASS'!$C$58,ROWS($A$56:A57),"")</f>
        <v/>
      </c>
      <c r="B57" s="133"/>
      <c r="C57" s="133"/>
      <c r="D57" s="133"/>
      <c r="E57" s="133"/>
      <c r="F57" s="133"/>
      <c r="G57" s="133"/>
      <c r="H57" s="119" t="str">
        <f t="shared" si="3"/>
        <v/>
      </c>
      <c r="I57" s="126"/>
      <c r="J57" s="132" t="str">
        <f>IF(ROWS($J$56:J57)&lt;='ENTRY BY CLASS'!$D$58,ROWS($J$56:J57),"")</f>
        <v/>
      </c>
      <c r="K57" s="133"/>
      <c r="L57" s="133"/>
      <c r="M57" s="133"/>
      <c r="N57" s="133"/>
      <c r="O57" s="133"/>
      <c r="P57" s="133"/>
      <c r="Q57" s="119" t="str">
        <f t="shared" si="4"/>
        <v/>
      </c>
    </row>
    <row r="58" spans="1:17">
      <c r="A58" s="132" t="str">
        <f>IF(ROWS($A$56:A58)&lt;='ENTRY BY CLASS'!$C$58,ROWS($A$56:A58),"")</f>
        <v/>
      </c>
      <c r="B58" s="133"/>
      <c r="C58" s="133"/>
      <c r="D58" s="133"/>
      <c r="E58" s="133"/>
      <c r="F58" s="133"/>
      <c r="G58" s="133"/>
      <c r="H58" s="119" t="str">
        <f t="shared" si="3"/>
        <v/>
      </c>
      <c r="I58" s="126"/>
      <c r="J58" s="132" t="str">
        <f>IF(ROWS($J$56:J58)&lt;='ENTRY BY CLASS'!$D$58,ROWS($J$56:J58),"")</f>
        <v/>
      </c>
      <c r="K58" s="133"/>
      <c r="L58" s="133"/>
      <c r="M58" s="133"/>
      <c r="N58" s="133"/>
      <c r="O58" s="133"/>
      <c r="P58" s="133"/>
      <c r="Q58" s="119" t="str">
        <f t="shared" si="4"/>
        <v/>
      </c>
    </row>
    <row r="59" spans="1:17">
      <c r="A59" s="132" t="str">
        <f>IF(ROWS($A$56:A59)&lt;='ENTRY BY CLASS'!$C$58,ROWS($A$56:A59),"")</f>
        <v/>
      </c>
      <c r="B59" s="133"/>
      <c r="C59" s="133"/>
      <c r="D59" s="133"/>
      <c r="E59" s="133"/>
      <c r="F59" s="133"/>
      <c r="G59" s="133"/>
      <c r="H59" s="119" t="str">
        <f t="shared" si="3"/>
        <v/>
      </c>
      <c r="I59" s="126"/>
      <c r="J59" s="132" t="str">
        <f>IF(ROWS($J$56:J59)&lt;='ENTRY BY CLASS'!$D$58,ROWS($J$56:J59),"")</f>
        <v/>
      </c>
      <c r="K59" s="133"/>
      <c r="L59" s="133"/>
      <c r="M59" s="133"/>
      <c r="N59" s="133"/>
      <c r="O59" s="133"/>
      <c r="P59" s="133"/>
      <c r="Q59" s="119" t="str">
        <f t="shared" si="4"/>
        <v/>
      </c>
    </row>
    <row r="60" spans="1:17">
      <c r="A60" s="132" t="str">
        <f>IF(ROWS($A$56:A60)&lt;='ENTRY BY CLASS'!$C$58,ROWS($A$56:A60),"")</f>
        <v/>
      </c>
      <c r="B60" s="133"/>
      <c r="C60" s="133"/>
      <c r="D60" s="133"/>
      <c r="E60" s="133"/>
      <c r="F60" s="133"/>
      <c r="G60" s="133"/>
      <c r="H60" s="119" t="str">
        <f t="shared" si="3"/>
        <v/>
      </c>
      <c r="I60" s="126"/>
      <c r="J60" s="132" t="str">
        <f>IF(ROWS($J$56:J60)&lt;='ENTRY BY CLASS'!$D$58,ROWS($J$56:J60),"")</f>
        <v/>
      </c>
      <c r="K60" s="133"/>
      <c r="L60" s="133"/>
      <c r="M60" s="133"/>
      <c r="N60" s="133"/>
      <c r="O60" s="133"/>
      <c r="P60" s="133"/>
      <c r="Q60" s="119" t="str">
        <f t="shared" si="4"/>
        <v/>
      </c>
    </row>
    <row r="61" spans="1:17">
      <c r="A61" s="132" t="str">
        <f>IF(ROWS($A$56:A61)&lt;='ENTRY BY CLASS'!$C$58,ROWS($A$56:A61),"")</f>
        <v/>
      </c>
      <c r="B61" s="133"/>
      <c r="C61" s="133"/>
      <c r="D61" s="133"/>
      <c r="E61" s="133"/>
      <c r="F61" s="133"/>
      <c r="G61" s="133"/>
      <c r="H61" s="119" t="str">
        <f t="shared" si="3"/>
        <v/>
      </c>
      <c r="I61" s="126"/>
      <c r="J61" s="132" t="str">
        <f>IF(ROWS($J$56:J61)&lt;='ENTRY BY CLASS'!$D$58,ROWS($J$56:J61),"")</f>
        <v/>
      </c>
      <c r="K61" s="133"/>
      <c r="L61" s="133"/>
      <c r="M61" s="133"/>
      <c r="N61" s="133"/>
      <c r="O61" s="133"/>
      <c r="P61" s="133"/>
      <c r="Q61" s="119" t="str">
        <f t="shared" si="4"/>
        <v/>
      </c>
    </row>
    <row r="62" spans="1:17">
      <c r="A62" s="132" t="str">
        <f>IF(ROWS($A$56:A62)&lt;='ENTRY BY CLASS'!$C$58,ROWS($A$56:A62),"")</f>
        <v/>
      </c>
      <c r="B62" s="133"/>
      <c r="C62" s="133"/>
      <c r="D62" s="133"/>
      <c r="E62" s="133"/>
      <c r="F62" s="133"/>
      <c r="G62" s="133"/>
      <c r="H62" s="119" t="str">
        <f t="shared" si="3"/>
        <v/>
      </c>
      <c r="I62" s="126"/>
      <c r="J62" s="132" t="str">
        <f>IF(ROWS($J$56:J62)&lt;='ENTRY BY CLASS'!$D$58,ROWS($J$56:J62),"")</f>
        <v/>
      </c>
      <c r="K62" s="133"/>
      <c r="L62" s="133"/>
      <c r="M62" s="133"/>
      <c r="N62" s="133"/>
      <c r="O62" s="133"/>
      <c r="P62" s="133"/>
      <c r="Q62" s="119" t="str">
        <f t="shared" si="4"/>
        <v/>
      </c>
    </row>
    <row r="63" spans="1:17">
      <c r="A63" s="132" t="str">
        <f>IF(ROWS($A$56:A63)&lt;='ENTRY BY CLASS'!$C$58,ROWS($A$56:A63),"")</f>
        <v/>
      </c>
      <c r="B63" s="133"/>
      <c r="C63" s="133"/>
      <c r="D63" s="133"/>
      <c r="E63" s="133"/>
      <c r="F63" s="133"/>
      <c r="G63" s="133"/>
      <c r="H63" s="119" t="str">
        <f t="shared" si="3"/>
        <v/>
      </c>
      <c r="I63" s="126"/>
      <c r="J63" s="132" t="str">
        <f>IF(ROWS($J$56:J63)&lt;='ENTRY BY CLASS'!$D$58,ROWS($J$56:J63),"")</f>
        <v/>
      </c>
      <c r="K63" s="133"/>
      <c r="L63" s="133"/>
      <c r="M63" s="133"/>
      <c r="N63" s="133"/>
      <c r="O63" s="133"/>
      <c r="P63" s="133"/>
      <c r="Q63" s="119" t="str">
        <f t="shared" si="4"/>
        <v/>
      </c>
    </row>
    <row r="64" spans="1:17">
      <c r="A64" s="132" t="str">
        <f>IF(ROWS($A$56:A64)&lt;='ENTRY BY CLASS'!$C$58,ROWS($A$56:A64),"")</f>
        <v/>
      </c>
      <c r="B64" s="133"/>
      <c r="C64" s="133"/>
      <c r="D64" s="133"/>
      <c r="E64" s="133"/>
      <c r="F64" s="133"/>
      <c r="G64" s="133"/>
      <c r="H64" s="119" t="str">
        <f t="shared" si="3"/>
        <v/>
      </c>
      <c r="I64" s="126"/>
      <c r="J64" s="132" t="str">
        <f>IF(ROWS($J$56:J64)&lt;='ENTRY BY CLASS'!$D$58,ROWS($J$56:J64),"")</f>
        <v/>
      </c>
      <c r="K64" s="133"/>
      <c r="L64" s="133"/>
      <c r="M64" s="133"/>
      <c r="N64" s="133"/>
      <c r="O64" s="133"/>
      <c r="P64" s="133"/>
      <c r="Q64" s="119" t="str">
        <f t="shared" si="4"/>
        <v/>
      </c>
    </row>
    <row r="65" spans="1:17">
      <c r="A65" s="132" t="str">
        <f>IF(ROWS($A$56:A65)&lt;='ENTRY BY CLASS'!$C$58,ROWS($A$56:A65),"")</f>
        <v/>
      </c>
      <c r="B65" s="133"/>
      <c r="C65" s="133"/>
      <c r="D65" s="133"/>
      <c r="E65" s="133"/>
      <c r="F65" s="133"/>
      <c r="G65" s="133"/>
      <c r="H65" s="119" t="str">
        <f t="shared" si="3"/>
        <v/>
      </c>
      <c r="I65" s="129"/>
      <c r="J65" s="132" t="str">
        <f>IF(ROWS($J$56:J65)&lt;='ENTRY BY CLASS'!$D$58,ROWS($J$56:J65),"")</f>
        <v/>
      </c>
      <c r="K65" s="133"/>
      <c r="L65" s="133"/>
      <c r="M65" s="133"/>
      <c r="N65" s="133"/>
      <c r="O65" s="133"/>
      <c r="P65" s="133"/>
      <c r="Q65" s="119" t="str">
        <f t="shared" si="4"/>
        <v/>
      </c>
    </row>
    <row r="68" spans="1:17" ht="25.05" customHeight="1">
      <c r="A68" s="20" t="s">
        <v>212</v>
      </c>
      <c r="B68" s="20"/>
      <c r="C68" s="20"/>
      <c r="D68" s="20"/>
      <c r="E68" s="20"/>
      <c r="F68" s="20"/>
      <c r="G68" s="123" t="s">
        <v>113</v>
      </c>
      <c r="H68" s="136">
        <f>'ENTRY BY CLASS'!$C$59</f>
        <v>0</v>
      </c>
      <c r="I68" s="124"/>
      <c r="J68" s="33" t="s">
        <v>213</v>
      </c>
      <c r="K68" s="33"/>
      <c r="L68" s="33"/>
      <c r="M68" s="33"/>
      <c r="N68" s="33"/>
      <c r="O68" s="33"/>
      <c r="P68" s="125" t="s">
        <v>113</v>
      </c>
      <c r="Q68" s="137">
        <f>'ENTRY BY CLASS'!$D$59</f>
        <v>0</v>
      </c>
    </row>
    <row r="69" spans="1:17" ht="28.05" customHeight="1">
      <c r="A69" s="115" t="s">
        <v>205</v>
      </c>
      <c r="B69" s="115" t="s">
        <v>206</v>
      </c>
      <c r="C69" s="115" t="s">
        <v>207</v>
      </c>
      <c r="D69" s="115" t="s">
        <v>208</v>
      </c>
      <c r="E69" s="115" t="s">
        <v>209</v>
      </c>
      <c r="F69" s="115" t="s">
        <v>210</v>
      </c>
      <c r="G69" s="115" t="s">
        <v>211</v>
      </c>
      <c r="H69" s="115" t="s">
        <v>101</v>
      </c>
      <c r="I69" s="126"/>
      <c r="J69" s="127" t="s">
        <v>205</v>
      </c>
      <c r="K69" s="127" t="s">
        <v>206</v>
      </c>
      <c r="L69" s="127" t="s">
        <v>207</v>
      </c>
      <c r="M69" s="127" t="s">
        <v>208</v>
      </c>
      <c r="N69" s="127" t="s">
        <v>209</v>
      </c>
      <c r="O69" s="127" t="s">
        <v>210</v>
      </c>
      <c r="P69" s="127" t="s">
        <v>211</v>
      </c>
      <c r="Q69" s="127" t="s">
        <v>101</v>
      </c>
    </row>
    <row r="70" spans="1:17">
      <c r="A70" s="132" t="str">
        <f>IF(ROWS($A$70:A70)&lt;='ENTRY BY CLASS'!$C$59,ROWS($A$70:A70),"")</f>
        <v/>
      </c>
      <c r="B70" s="133"/>
      <c r="C70" s="133"/>
      <c r="D70" s="133"/>
      <c r="E70" s="133"/>
      <c r="F70" s="133"/>
      <c r="G70" s="133"/>
      <c r="H70" s="119" t="str">
        <f t="shared" ref="H70:H79" si="5">IF(A70="","",IF(OR(B70="",C70="",D70="",E70="",F70="",G70=""),"PERIKSA",IF(AND(AND(C70&gt;=2009,C70&lt;=2011),AND(E70&gt;=2009,E70&lt;=2011),AND(G70&gt;=2009,G70&lt;=2011)),"LENGKAP","CEK USIA")))</f>
        <v/>
      </c>
      <c r="I70" s="126"/>
      <c r="J70" s="132" t="str">
        <f>IF(ROWS($J$70:J70)&lt;='ENTRY BY CLASS'!$D$59,ROWS($J$70:J70),"")</f>
        <v/>
      </c>
      <c r="K70" s="133"/>
      <c r="L70" s="133"/>
      <c r="M70" s="133"/>
      <c r="N70" s="133"/>
      <c r="O70" s="133"/>
      <c r="P70" s="133"/>
      <c r="Q70" s="119" t="str">
        <f t="shared" ref="Q70:Q79" si="6">IF(J70="","",IF(OR(K70="",L70="",M70="",N70="",O70="",P70=""),"PERIKSA",IF(AND(AND(L70&gt;=2009,L70&lt;=2011),AND(N70&gt;=2009,N70&lt;=2011),AND(P70&gt;=2009,P70&lt;=2011)),"LENGKAP","CEK USIA")))</f>
        <v/>
      </c>
    </row>
    <row r="71" spans="1:17">
      <c r="A71" s="132" t="str">
        <f>IF(ROWS($A$70:A71)&lt;='ENTRY BY CLASS'!$C$59,ROWS($A$70:A71),"")</f>
        <v/>
      </c>
      <c r="B71" s="133"/>
      <c r="C71" s="133"/>
      <c r="D71" s="133"/>
      <c r="E71" s="133"/>
      <c r="F71" s="133"/>
      <c r="G71" s="133"/>
      <c r="H71" s="119" t="str">
        <f t="shared" si="5"/>
        <v/>
      </c>
      <c r="I71" s="126"/>
      <c r="J71" s="132" t="str">
        <f>IF(ROWS($J$70:J71)&lt;='ENTRY BY CLASS'!$D$59,ROWS($J$70:J71),"")</f>
        <v/>
      </c>
      <c r="K71" s="133"/>
      <c r="L71" s="133"/>
      <c r="M71" s="133"/>
      <c r="N71" s="133"/>
      <c r="O71" s="133"/>
      <c r="P71" s="133"/>
      <c r="Q71" s="119" t="str">
        <f t="shared" si="6"/>
        <v/>
      </c>
    </row>
    <row r="72" spans="1:17">
      <c r="A72" s="132" t="str">
        <f>IF(ROWS($A$70:A72)&lt;='ENTRY BY CLASS'!$C$59,ROWS($A$70:A72),"")</f>
        <v/>
      </c>
      <c r="B72" s="133"/>
      <c r="C72" s="133"/>
      <c r="D72" s="133"/>
      <c r="E72" s="133"/>
      <c r="F72" s="133"/>
      <c r="G72" s="133"/>
      <c r="H72" s="119" t="str">
        <f t="shared" si="5"/>
        <v/>
      </c>
      <c r="I72" s="126"/>
      <c r="J72" s="132" t="str">
        <f>IF(ROWS($J$70:J72)&lt;='ENTRY BY CLASS'!$D$59,ROWS($J$70:J72),"")</f>
        <v/>
      </c>
      <c r="K72" s="133"/>
      <c r="L72" s="133"/>
      <c r="M72" s="133"/>
      <c r="N72" s="133"/>
      <c r="O72" s="133"/>
      <c r="P72" s="133"/>
      <c r="Q72" s="119" t="str">
        <f t="shared" si="6"/>
        <v/>
      </c>
    </row>
    <row r="73" spans="1:17">
      <c r="A73" s="132" t="str">
        <f>IF(ROWS($A$70:A73)&lt;='ENTRY BY CLASS'!$C$59,ROWS($A$70:A73),"")</f>
        <v/>
      </c>
      <c r="B73" s="133"/>
      <c r="C73" s="133"/>
      <c r="D73" s="133"/>
      <c r="E73" s="133"/>
      <c r="F73" s="133"/>
      <c r="G73" s="133"/>
      <c r="H73" s="119" t="str">
        <f t="shared" si="5"/>
        <v/>
      </c>
      <c r="I73" s="126"/>
      <c r="J73" s="132" t="str">
        <f>IF(ROWS($J$70:J73)&lt;='ENTRY BY CLASS'!$D$59,ROWS($J$70:J73),"")</f>
        <v/>
      </c>
      <c r="K73" s="133"/>
      <c r="L73" s="133"/>
      <c r="M73" s="133"/>
      <c r="N73" s="133"/>
      <c r="O73" s="133"/>
      <c r="P73" s="133"/>
      <c r="Q73" s="119" t="str">
        <f t="shared" si="6"/>
        <v/>
      </c>
    </row>
    <row r="74" spans="1:17">
      <c r="A74" s="132" t="str">
        <f>IF(ROWS($A$70:A74)&lt;='ENTRY BY CLASS'!$C$59,ROWS($A$70:A74),"")</f>
        <v/>
      </c>
      <c r="B74" s="133"/>
      <c r="C74" s="133"/>
      <c r="D74" s="133"/>
      <c r="E74" s="133"/>
      <c r="F74" s="133"/>
      <c r="G74" s="133"/>
      <c r="H74" s="119" t="str">
        <f t="shared" si="5"/>
        <v/>
      </c>
      <c r="I74" s="126"/>
      <c r="J74" s="132" t="str">
        <f>IF(ROWS($J$70:J74)&lt;='ENTRY BY CLASS'!$D$59,ROWS($J$70:J74),"")</f>
        <v/>
      </c>
      <c r="K74" s="133"/>
      <c r="L74" s="133"/>
      <c r="M74" s="133"/>
      <c r="N74" s="133"/>
      <c r="O74" s="133"/>
      <c r="P74" s="133"/>
      <c r="Q74" s="119" t="str">
        <f t="shared" si="6"/>
        <v/>
      </c>
    </row>
    <row r="75" spans="1:17">
      <c r="A75" s="132" t="str">
        <f>IF(ROWS($A$70:A75)&lt;='ENTRY BY CLASS'!$C$59,ROWS($A$70:A75),"")</f>
        <v/>
      </c>
      <c r="B75" s="133"/>
      <c r="C75" s="133"/>
      <c r="D75" s="133"/>
      <c r="E75" s="133"/>
      <c r="F75" s="133"/>
      <c r="G75" s="133"/>
      <c r="H75" s="119" t="str">
        <f t="shared" si="5"/>
        <v/>
      </c>
      <c r="I75" s="126"/>
      <c r="J75" s="132" t="str">
        <f>IF(ROWS($J$70:J75)&lt;='ENTRY BY CLASS'!$D$59,ROWS($J$70:J75),"")</f>
        <v/>
      </c>
      <c r="K75" s="133"/>
      <c r="L75" s="133"/>
      <c r="M75" s="133"/>
      <c r="N75" s="133"/>
      <c r="O75" s="133"/>
      <c r="P75" s="133"/>
      <c r="Q75" s="119" t="str">
        <f t="shared" si="6"/>
        <v/>
      </c>
    </row>
    <row r="76" spans="1:17">
      <c r="A76" s="132" t="str">
        <f>IF(ROWS($A$70:A76)&lt;='ENTRY BY CLASS'!$C$59,ROWS($A$70:A76),"")</f>
        <v/>
      </c>
      <c r="B76" s="133"/>
      <c r="C76" s="133"/>
      <c r="D76" s="133"/>
      <c r="E76" s="133"/>
      <c r="F76" s="133"/>
      <c r="G76" s="133"/>
      <c r="H76" s="119" t="str">
        <f t="shared" si="5"/>
        <v/>
      </c>
      <c r="I76" s="126"/>
      <c r="J76" s="132" t="str">
        <f>IF(ROWS($J$70:J76)&lt;='ENTRY BY CLASS'!$D$59,ROWS($J$70:J76),"")</f>
        <v/>
      </c>
      <c r="K76" s="133"/>
      <c r="L76" s="133"/>
      <c r="M76" s="133"/>
      <c r="N76" s="133"/>
      <c r="O76" s="133"/>
      <c r="P76" s="133"/>
      <c r="Q76" s="119" t="str">
        <f t="shared" si="6"/>
        <v/>
      </c>
    </row>
    <row r="77" spans="1:17">
      <c r="A77" s="132" t="str">
        <f>IF(ROWS($A$70:A77)&lt;='ENTRY BY CLASS'!$C$59,ROWS($A$70:A77),"")</f>
        <v/>
      </c>
      <c r="B77" s="133"/>
      <c r="C77" s="133"/>
      <c r="D77" s="133"/>
      <c r="E77" s="133"/>
      <c r="F77" s="133"/>
      <c r="G77" s="133"/>
      <c r="H77" s="119" t="str">
        <f t="shared" si="5"/>
        <v/>
      </c>
      <c r="I77" s="126"/>
      <c r="J77" s="132" t="str">
        <f>IF(ROWS($J$70:J77)&lt;='ENTRY BY CLASS'!$D$59,ROWS($J$70:J77),"")</f>
        <v/>
      </c>
      <c r="K77" s="133"/>
      <c r="L77" s="133"/>
      <c r="M77" s="133"/>
      <c r="N77" s="133"/>
      <c r="O77" s="133"/>
      <c r="P77" s="133"/>
      <c r="Q77" s="119" t="str">
        <f t="shared" si="6"/>
        <v/>
      </c>
    </row>
    <row r="78" spans="1:17">
      <c r="A78" s="132" t="str">
        <f>IF(ROWS($A$70:A78)&lt;='ENTRY BY CLASS'!$C$59,ROWS($A$70:A78),"")</f>
        <v/>
      </c>
      <c r="B78" s="133"/>
      <c r="C78" s="133"/>
      <c r="D78" s="133"/>
      <c r="E78" s="133"/>
      <c r="F78" s="133"/>
      <c r="G78" s="133"/>
      <c r="H78" s="119" t="str">
        <f t="shared" si="5"/>
        <v/>
      </c>
      <c r="I78" s="126"/>
      <c r="J78" s="132" t="str">
        <f>IF(ROWS($J$70:J78)&lt;='ENTRY BY CLASS'!$D$59,ROWS($J$70:J78),"")</f>
        <v/>
      </c>
      <c r="K78" s="133"/>
      <c r="L78" s="133"/>
      <c r="M78" s="133"/>
      <c r="N78" s="133"/>
      <c r="O78" s="133"/>
      <c r="P78" s="133"/>
      <c r="Q78" s="119" t="str">
        <f t="shared" si="6"/>
        <v/>
      </c>
    </row>
    <row r="79" spans="1:17">
      <c r="A79" s="132" t="str">
        <f>IF(ROWS($A$70:A79)&lt;='ENTRY BY CLASS'!$C$59,ROWS($A$70:A79),"")</f>
        <v/>
      </c>
      <c r="B79" s="133"/>
      <c r="C79" s="133"/>
      <c r="D79" s="133"/>
      <c r="E79" s="133"/>
      <c r="F79" s="133"/>
      <c r="G79" s="133"/>
      <c r="H79" s="119" t="str">
        <f t="shared" si="5"/>
        <v/>
      </c>
      <c r="I79" s="129"/>
      <c r="J79" s="132" t="str">
        <f>IF(ROWS($J$70:J79)&lt;='ENTRY BY CLASS'!$D$59,ROWS($J$70:J79),"")</f>
        <v/>
      </c>
      <c r="K79" s="133"/>
      <c r="L79" s="133"/>
      <c r="M79" s="133"/>
      <c r="N79" s="133"/>
      <c r="O79" s="133"/>
      <c r="P79" s="133"/>
      <c r="Q79" s="119" t="str">
        <f t="shared" si="6"/>
        <v/>
      </c>
    </row>
    <row r="82" spans="1:17" ht="25.05" customHeight="1">
      <c r="A82" s="20" t="s">
        <v>214</v>
      </c>
      <c r="B82" s="20"/>
      <c r="C82" s="20"/>
      <c r="D82" s="20"/>
      <c r="E82" s="20"/>
      <c r="F82" s="20"/>
      <c r="G82" s="123" t="s">
        <v>113</v>
      </c>
      <c r="H82" s="136">
        <f>'ENTRY BY CLASS'!$C$60</f>
        <v>0</v>
      </c>
      <c r="I82" s="124"/>
      <c r="J82" s="33" t="s">
        <v>215</v>
      </c>
      <c r="K82" s="33"/>
      <c r="L82" s="33"/>
      <c r="M82" s="33"/>
      <c r="N82" s="33"/>
      <c r="O82" s="33"/>
      <c r="P82" s="125" t="s">
        <v>113</v>
      </c>
      <c r="Q82" s="137">
        <f>'ENTRY BY CLASS'!$D$60</f>
        <v>0</v>
      </c>
    </row>
    <row r="83" spans="1:17" ht="28.05" customHeight="1">
      <c r="A83" s="115" t="s">
        <v>205</v>
      </c>
      <c r="B83" s="115" t="s">
        <v>206</v>
      </c>
      <c r="C83" s="115" t="s">
        <v>207</v>
      </c>
      <c r="D83" s="115" t="s">
        <v>208</v>
      </c>
      <c r="E83" s="115" t="s">
        <v>209</v>
      </c>
      <c r="F83" s="115" t="s">
        <v>210</v>
      </c>
      <c r="G83" s="115" t="s">
        <v>211</v>
      </c>
      <c r="H83" s="115" t="s">
        <v>101</v>
      </c>
      <c r="I83" s="126"/>
      <c r="J83" s="127" t="s">
        <v>205</v>
      </c>
      <c r="K83" s="127" t="s">
        <v>206</v>
      </c>
      <c r="L83" s="127" t="s">
        <v>207</v>
      </c>
      <c r="M83" s="127" t="s">
        <v>208</v>
      </c>
      <c r="N83" s="127" t="s">
        <v>209</v>
      </c>
      <c r="O83" s="127" t="s">
        <v>210</v>
      </c>
      <c r="P83" s="127" t="s">
        <v>211</v>
      </c>
      <c r="Q83" s="127" t="s">
        <v>101</v>
      </c>
    </row>
    <row r="84" spans="1:17">
      <c r="A84" s="132" t="str">
        <f>IF(ROWS($A$84:A84)&lt;='ENTRY BY CLASS'!$C$60,ROWS($A$84:A84),"")</f>
        <v/>
      </c>
      <c r="B84" s="133"/>
      <c r="C84" s="133"/>
      <c r="D84" s="133"/>
      <c r="E84" s="133"/>
      <c r="F84" s="133"/>
      <c r="G84" s="133"/>
      <c r="H84" s="119" t="str">
        <f t="shared" ref="H84:H93" si="7">IF(A84="","",IF(OR(B84="",C84="",D84="",E84="",F84="",G84=""),"PERIKSA",IF(AND(AND(C84&gt;=1996,C84&lt;=2008),AND(E84&gt;=1996,E84&lt;=2008),AND(G84&gt;=1996,G84&lt;=2008)),"LENGKAP","CEK USIA")))</f>
        <v/>
      </c>
      <c r="I84" s="126"/>
      <c r="J84" s="132" t="str">
        <f>IF(ROWS($J$84:J84)&lt;='ENTRY BY CLASS'!$D$60,ROWS($J$84:J84),"")</f>
        <v/>
      </c>
      <c r="K84" s="133"/>
      <c r="L84" s="133"/>
      <c r="M84" s="133"/>
      <c r="N84" s="133"/>
      <c r="O84" s="133"/>
      <c r="P84" s="133"/>
      <c r="Q84" s="119" t="str">
        <f t="shared" ref="Q84:Q93" si="8">IF(J84="","",IF(OR(K84="",L84="",M84="",N84="",O84="",P84=""),"PERIKSA",IF(AND(AND(L84&gt;=1996,L84&lt;=2008),AND(N84&gt;=1996,N84&lt;=2008),AND(P84&gt;=1996,P84&lt;=2008)),"LENGKAP","CEK USIA")))</f>
        <v/>
      </c>
    </row>
    <row r="85" spans="1:17">
      <c r="A85" s="132" t="str">
        <f>IF(ROWS($A$84:A85)&lt;='ENTRY BY CLASS'!$C$60,ROWS($A$84:A85),"")</f>
        <v/>
      </c>
      <c r="B85" s="133"/>
      <c r="C85" s="133"/>
      <c r="D85" s="133"/>
      <c r="E85" s="133"/>
      <c r="F85" s="133"/>
      <c r="G85" s="133"/>
      <c r="H85" s="119" t="str">
        <f t="shared" si="7"/>
        <v/>
      </c>
      <c r="I85" s="126"/>
      <c r="J85" s="132" t="str">
        <f>IF(ROWS($J$84:J85)&lt;='ENTRY BY CLASS'!$D$60,ROWS($J$84:J85),"")</f>
        <v/>
      </c>
      <c r="K85" s="133"/>
      <c r="L85" s="133"/>
      <c r="M85" s="133"/>
      <c r="N85" s="133"/>
      <c r="O85" s="133"/>
      <c r="P85" s="133"/>
      <c r="Q85" s="119" t="str">
        <f t="shared" si="8"/>
        <v/>
      </c>
    </row>
    <row r="86" spans="1:17">
      <c r="A86" s="132" t="str">
        <f>IF(ROWS($A$84:A86)&lt;='ENTRY BY CLASS'!$C$60,ROWS($A$84:A86),"")</f>
        <v/>
      </c>
      <c r="B86" s="133"/>
      <c r="C86" s="133"/>
      <c r="D86" s="133"/>
      <c r="E86" s="133"/>
      <c r="F86" s="133"/>
      <c r="G86" s="133"/>
      <c r="H86" s="119" t="str">
        <f t="shared" si="7"/>
        <v/>
      </c>
      <c r="I86" s="126"/>
      <c r="J86" s="132" t="str">
        <f>IF(ROWS($J$84:J86)&lt;='ENTRY BY CLASS'!$D$60,ROWS($J$84:J86),"")</f>
        <v/>
      </c>
      <c r="K86" s="133"/>
      <c r="L86" s="133"/>
      <c r="M86" s="133"/>
      <c r="N86" s="133"/>
      <c r="O86" s="133"/>
      <c r="P86" s="133"/>
      <c r="Q86" s="119" t="str">
        <f t="shared" si="8"/>
        <v/>
      </c>
    </row>
    <row r="87" spans="1:17">
      <c r="A87" s="132" t="str">
        <f>IF(ROWS($A$84:A87)&lt;='ENTRY BY CLASS'!$C$60,ROWS($A$84:A87),"")</f>
        <v/>
      </c>
      <c r="B87" s="133"/>
      <c r="C87" s="133"/>
      <c r="D87" s="133"/>
      <c r="E87" s="133"/>
      <c r="F87" s="133"/>
      <c r="G87" s="133"/>
      <c r="H87" s="119" t="str">
        <f t="shared" si="7"/>
        <v/>
      </c>
      <c r="I87" s="126"/>
      <c r="J87" s="132" t="str">
        <f>IF(ROWS($J$84:J87)&lt;='ENTRY BY CLASS'!$D$60,ROWS($J$84:J87),"")</f>
        <v/>
      </c>
      <c r="K87" s="133"/>
      <c r="L87" s="133"/>
      <c r="M87" s="133"/>
      <c r="N87" s="133"/>
      <c r="O87" s="133"/>
      <c r="P87" s="133"/>
      <c r="Q87" s="119" t="str">
        <f t="shared" si="8"/>
        <v/>
      </c>
    </row>
    <row r="88" spans="1:17">
      <c r="A88" s="132" t="str">
        <f>IF(ROWS($A$84:A88)&lt;='ENTRY BY CLASS'!$C$60,ROWS($A$84:A88),"")</f>
        <v/>
      </c>
      <c r="B88" s="133"/>
      <c r="C88" s="133"/>
      <c r="D88" s="133"/>
      <c r="E88" s="133"/>
      <c r="F88" s="133"/>
      <c r="G88" s="133"/>
      <c r="H88" s="119" t="str">
        <f t="shared" si="7"/>
        <v/>
      </c>
      <c r="I88" s="126"/>
      <c r="J88" s="132" t="str">
        <f>IF(ROWS($J$84:J88)&lt;='ENTRY BY CLASS'!$D$60,ROWS($J$84:J88),"")</f>
        <v/>
      </c>
      <c r="K88" s="133"/>
      <c r="L88" s="133"/>
      <c r="M88" s="133"/>
      <c r="N88" s="133"/>
      <c r="O88" s="133"/>
      <c r="P88" s="133"/>
      <c r="Q88" s="119" t="str">
        <f t="shared" si="8"/>
        <v/>
      </c>
    </row>
    <row r="89" spans="1:17">
      <c r="A89" s="132" t="str">
        <f>IF(ROWS($A$84:A89)&lt;='ENTRY BY CLASS'!$C$60,ROWS($A$84:A89),"")</f>
        <v/>
      </c>
      <c r="B89" s="133"/>
      <c r="C89" s="133"/>
      <c r="D89" s="133"/>
      <c r="E89" s="133"/>
      <c r="F89" s="133"/>
      <c r="G89" s="133"/>
      <c r="H89" s="119" t="str">
        <f t="shared" si="7"/>
        <v/>
      </c>
      <c r="I89" s="126"/>
      <c r="J89" s="132" t="str">
        <f>IF(ROWS($J$84:J89)&lt;='ENTRY BY CLASS'!$D$60,ROWS($J$84:J89),"")</f>
        <v/>
      </c>
      <c r="K89" s="133"/>
      <c r="L89" s="133"/>
      <c r="M89" s="133"/>
      <c r="N89" s="133"/>
      <c r="O89" s="133"/>
      <c r="P89" s="133"/>
      <c r="Q89" s="119" t="str">
        <f t="shared" si="8"/>
        <v/>
      </c>
    </row>
    <row r="90" spans="1:17">
      <c r="A90" s="132" t="str">
        <f>IF(ROWS($A$84:A90)&lt;='ENTRY BY CLASS'!$C$60,ROWS($A$84:A90),"")</f>
        <v/>
      </c>
      <c r="B90" s="133"/>
      <c r="C90" s="133"/>
      <c r="D90" s="133"/>
      <c r="E90" s="133"/>
      <c r="F90" s="133"/>
      <c r="G90" s="133"/>
      <c r="H90" s="119" t="str">
        <f t="shared" si="7"/>
        <v/>
      </c>
      <c r="I90" s="126"/>
      <c r="J90" s="132" t="str">
        <f>IF(ROWS($J$84:J90)&lt;='ENTRY BY CLASS'!$D$60,ROWS($J$84:J90),"")</f>
        <v/>
      </c>
      <c r="K90" s="133"/>
      <c r="L90" s="133"/>
      <c r="M90" s="133"/>
      <c r="N90" s="133"/>
      <c r="O90" s="133"/>
      <c r="P90" s="133"/>
      <c r="Q90" s="119" t="str">
        <f t="shared" si="8"/>
        <v/>
      </c>
    </row>
    <row r="91" spans="1:17">
      <c r="A91" s="132" t="str">
        <f>IF(ROWS($A$84:A91)&lt;='ENTRY BY CLASS'!$C$60,ROWS($A$84:A91),"")</f>
        <v/>
      </c>
      <c r="B91" s="133"/>
      <c r="C91" s="133"/>
      <c r="D91" s="133"/>
      <c r="E91" s="133"/>
      <c r="F91" s="133"/>
      <c r="G91" s="133"/>
      <c r="H91" s="119" t="str">
        <f t="shared" si="7"/>
        <v/>
      </c>
      <c r="I91" s="126"/>
      <c r="J91" s="132" t="str">
        <f>IF(ROWS($J$84:J91)&lt;='ENTRY BY CLASS'!$D$60,ROWS($J$84:J91),"")</f>
        <v/>
      </c>
      <c r="K91" s="133"/>
      <c r="L91" s="133"/>
      <c r="M91" s="133"/>
      <c r="N91" s="133"/>
      <c r="O91" s="133"/>
      <c r="P91" s="133"/>
      <c r="Q91" s="119" t="str">
        <f t="shared" si="8"/>
        <v/>
      </c>
    </row>
    <row r="92" spans="1:17">
      <c r="A92" s="132" t="str">
        <f>IF(ROWS($A$84:A92)&lt;='ENTRY BY CLASS'!$C$60,ROWS($A$84:A92),"")</f>
        <v/>
      </c>
      <c r="B92" s="133"/>
      <c r="C92" s="133"/>
      <c r="D92" s="133"/>
      <c r="E92" s="133"/>
      <c r="F92" s="133"/>
      <c r="G92" s="133"/>
      <c r="H92" s="119" t="str">
        <f t="shared" si="7"/>
        <v/>
      </c>
      <c r="I92" s="126"/>
      <c r="J92" s="132" t="str">
        <f>IF(ROWS($J$84:J92)&lt;='ENTRY BY CLASS'!$D$60,ROWS($J$84:J92),"")</f>
        <v/>
      </c>
      <c r="K92" s="133"/>
      <c r="L92" s="133"/>
      <c r="M92" s="133"/>
      <c r="N92" s="133"/>
      <c r="O92" s="133"/>
      <c r="P92" s="133"/>
      <c r="Q92" s="119" t="str">
        <f t="shared" si="8"/>
        <v/>
      </c>
    </row>
    <row r="93" spans="1:17">
      <c r="A93" s="132" t="str">
        <f>IF(ROWS($A$84:A93)&lt;='ENTRY BY CLASS'!$C$60,ROWS($A$84:A93),"")</f>
        <v/>
      </c>
      <c r="B93" s="133"/>
      <c r="C93" s="133"/>
      <c r="D93" s="133"/>
      <c r="E93" s="133"/>
      <c r="F93" s="133"/>
      <c r="G93" s="133"/>
      <c r="H93" s="119" t="str">
        <f t="shared" si="7"/>
        <v/>
      </c>
      <c r="I93" s="129"/>
      <c r="J93" s="132" t="str">
        <f>IF(ROWS($J$84:J93)&lt;='ENTRY BY CLASS'!$D$60,ROWS($J$84:J93),"")</f>
        <v/>
      </c>
      <c r="K93" s="133"/>
      <c r="L93" s="133"/>
      <c r="M93" s="133"/>
      <c r="N93" s="133"/>
      <c r="O93" s="133"/>
      <c r="P93" s="133"/>
      <c r="Q93" s="119" t="str">
        <f t="shared" si="8"/>
        <v/>
      </c>
    </row>
  </sheetData>
  <sheetProtection algorithmName="SHA-512" hashValue="Lf68D+dmje6g4Xek+nqy7oaUF6QKH0F5SlOUvb2zrWnSCHsPEPUmSw/CELbcsrvbBodwRC3FNT0dUyaTmSDDUg==" saltValue="6bUvYMtt57y3asmrAfCUhw==" spinCount="100000" sheet="1" objects="1" scenarios="1" selectLockedCells="1"/>
  <mergeCells count="17">
    <mergeCell ref="A1:Q1"/>
    <mergeCell ref="A2:Q2"/>
    <mergeCell ref="A3:Q3"/>
    <mergeCell ref="A4:Q4"/>
    <mergeCell ref="A5:Q5"/>
    <mergeCell ref="A7:B7"/>
    <mergeCell ref="C7:Q7"/>
    <mergeCell ref="A9:Q9"/>
    <mergeCell ref="A12:D12"/>
    <mergeCell ref="A26:D26"/>
    <mergeCell ref="A82:F82"/>
    <mergeCell ref="J82:O82"/>
    <mergeCell ref="A40:D40"/>
    <mergeCell ref="A54:F54"/>
    <mergeCell ref="J54:O54"/>
    <mergeCell ref="A68:F68"/>
    <mergeCell ref="J68:O68"/>
  </mergeCells>
  <conditionalFormatting sqref="B14:E23">
    <cfRule type="expression" dxfId="35" priority="1">
      <formula>$A14&lt;&gt;""</formula>
    </cfRule>
  </conditionalFormatting>
  <conditionalFormatting sqref="B28:E37">
    <cfRule type="expression" dxfId="34" priority="8">
      <formula>$A28&lt;&gt;""</formula>
    </cfRule>
  </conditionalFormatting>
  <conditionalFormatting sqref="B42:E51">
    <cfRule type="expression" dxfId="33" priority="15">
      <formula>$A42&lt;&gt;""</formula>
    </cfRule>
  </conditionalFormatting>
  <conditionalFormatting sqref="B56:G65">
    <cfRule type="expression" dxfId="32" priority="22">
      <formula>$A56&lt;&gt;""</formula>
    </cfRule>
  </conditionalFormatting>
  <conditionalFormatting sqref="B70:G79">
    <cfRule type="expression" dxfId="31" priority="36">
      <formula>$A70&lt;&gt;""</formula>
    </cfRule>
  </conditionalFormatting>
  <conditionalFormatting sqref="B84:G93">
    <cfRule type="expression" dxfId="30" priority="50">
      <formula>$A84&lt;&gt;""</formula>
    </cfRule>
  </conditionalFormatting>
  <conditionalFormatting sqref="F14:F23">
    <cfRule type="containsText" dxfId="29" priority="2" operator="containsText" text="LENGKAP"/>
    <cfRule type="containsText" dxfId="28" priority="4" operator="containsText" text="PERIKSA"/>
    <cfRule type="containsText" dxfId="27" priority="6" operator="containsText" text="CEK USIA"/>
  </conditionalFormatting>
  <conditionalFormatting sqref="F28:F37">
    <cfRule type="containsText" dxfId="26" priority="9" operator="containsText" text="LENGKAP"/>
    <cfRule type="containsText" dxfId="25" priority="11" operator="containsText" text="PERIKSA"/>
    <cfRule type="containsText" dxfId="24" priority="13" operator="containsText" text="CEK USIA"/>
  </conditionalFormatting>
  <conditionalFormatting sqref="F42:F51">
    <cfRule type="containsText" dxfId="23" priority="16" operator="containsText" text="LENGKAP"/>
    <cfRule type="containsText" dxfId="22" priority="18" operator="containsText" text="PERIKSA"/>
    <cfRule type="containsText" dxfId="21" priority="20" operator="containsText" text="CEK USIA"/>
  </conditionalFormatting>
  <conditionalFormatting sqref="H56:H65">
    <cfRule type="containsText" dxfId="20" priority="23" operator="containsText" text="LENGKAP"/>
    <cfRule type="containsText" dxfId="19" priority="25" operator="containsText" text="PERIKSA"/>
    <cfRule type="containsText" dxfId="18" priority="27" operator="containsText" text="CEK USIA"/>
  </conditionalFormatting>
  <conditionalFormatting sqref="H70:H79">
    <cfRule type="containsText" dxfId="17" priority="37" operator="containsText" text="LENGKAP"/>
    <cfRule type="containsText" dxfId="16" priority="39" operator="containsText" text="PERIKSA"/>
    <cfRule type="containsText" dxfId="15" priority="41" operator="containsText" text="CEK USIA"/>
  </conditionalFormatting>
  <conditionalFormatting sqref="H84:H93">
    <cfRule type="containsText" dxfId="14" priority="51" operator="containsText" text="LENGKAP"/>
    <cfRule type="containsText" dxfId="13" priority="53" operator="containsText" text="PERIKSA"/>
    <cfRule type="containsText" dxfId="12" priority="55" operator="containsText" text="CEK USIA"/>
  </conditionalFormatting>
  <conditionalFormatting sqref="K56:P65">
    <cfRule type="expression" dxfId="11" priority="29">
      <formula>$J56&lt;&gt;""</formula>
    </cfRule>
  </conditionalFormatting>
  <conditionalFormatting sqref="K70:P79">
    <cfRule type="expression" dxfId="10" priority="43">
      <formula>$J70&lt;&gt;""</formula>
    </cfRule>
  </conditionalFormatting>
  <conditionalFormatting sqref="K84:P93">
    <cfRule type="expression" dxfId="9" priority="57">
      <formula>$J84&lt;&gt;""</formula>
    </cfRule>
  </conditionalFormatting>
  <conditionalFormatting sqref="Q56:Q65">
    <cfRule type="containsText" dxfId="8" priority="32" operator="containsText" text="PERIKSA"/>
    <cfRule type="containsText" dxfId="7" priority="34" operator="containsText" text="CEK USIA"/>
    <cfRule type="containsText" dxfId="6" priority="30" operator="containsText" text="LENGKAP"/>
  </conditionalFormatting>
  <conditionalFormatting sqref="Q70:Q79">
    <cfRule type="containsText" dxfId="5" priority="48" operator="containsText" text="CEK USIA"/>
    <cfRule type="containsText" dxfId="4" priority="44" operator="containsText" text="LENGKAP"/>
    <cfRule type="containsText" dxfId="3" priority="46" operator="containsText" text="PERIKSA"/>
  </conditionalFormatting>
  <conditionalFormatting sqref="Q84:Q93">
    <cfRule type="containsText" dxfId="2" priority="58" operator="containsText" text="LENGKAP"/>
    <cfRule type="containsText" dxfId="1" priority="60" operator="containsText" text="PERIKSA"/>
    <cfRule type="containsText" dxfId="0" priority="62" operator="containsText" text="CEK USIA"/>
  </conditionalFormatting>
  <dataValidations count="1">
    <dataValidation type="whole" sqref="C14:C23 P84:P93 N84:N93 L84:L93 G84:G93 E84:E93 C84:C93 P70:P79 N70:N79 L70:L79 G70:G79 E70:E79 C70:C79 P56:P65 N56:N65 L56:L65 G56:G65 E56:E65 C56:C65 E42:E51 C42:C51 E28:E37 C28:C37 E14:E23" xr:uid="{00000000-0002-0000-0600-000000000000}">
      <formula1>1900</formula1>
      <formula2>2022</formula2>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PANDUAN</vt:lpstr>
      <vt:lpstr>ENTRY BY CLASS</vt:lpstr>
      <vt:lpstr>RINGKASAN</vt:lpstr>
      <vt:lpstr>KYORUGI F&amp;P</vt:lpstr>
      <vt:lpstr>KYORUGI PRESTASI</vt:lpstr>
      <vt:lpstr>POOMSAE INDIVIDUAL</vt:lpstr>
      <vt:lpstr>POOMSAE PAIR-BEREGU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Aly Rzha</cp:lastModifiedBy>
  <dcterms:modified xsi:type="dcterms:W3CDTF">2026-07-24T04:05:24Z</dcterms:modified>
</cp:coreProperties>
</file>